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C:\Users\waki\Desktop\★HP更新★\R4お知らせ\"/>
    </mc:Choice>
  </mc:AlternateContent>
  <bookViews>
    <workbookView xWindow="0" yWindow="0" windowWidth="15180" windowHeight="10305"/>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区分1のみ）" sheetId="32" r:id="rId14"/>
    <sheet name="金銭出納簿（区分2のみ）" sheetId="33" r:id="rId15"/>
    <sheet name="報告書 (金銭出納簿を分ける場合)" sheetId="34" r:id="rId16"/>
    <sheet name="報告書（別紙）" sheetId="20" r:id="rId17"/>
    <sheet name="【取組番号早見表】" sheetId="21" r:id="rId18"/>
    <sheet name="【活動項目番号表】 " sheetId="17" r:id="rId19"/>
    <sheet name="【選択肢】" sheetId="6" r:id="rId20"/>
    <sheet name="【市町村用】" sheetId="25" r:id="rId21"/>
    <sheet name="別記3-1(1)" sheetId="22" r:id="rId22"/>
    <sheet name="別記3-1(３)" sheetId="23" r:id="rId23"/>
    <sheet name="別記3-1(４)" sheetId="24" r:id="rId24"/>
    <sheet name="市町村コードH30.10.1" sheetId="26" r:id="rId25"/>
  </sheets>
  <externalReferences>
    <externalReference r:id="rId26"/>
    <externalReference r:id="rId27"/>
  </externalReferences>
  <definedNames>
    <definedName name="_xlnm._FilterDatabase" localSheetId="15" hidden="1">'報告書 (金銭出納簿を分ける場合)'!#REF!</definedName>
    <definedName name="a">[1]【選択肢】!$H$3:$H$6</definedName>
    <definedName name="A.■か□" localSheetId="8">【選択肢】!$A$3:$A$4</definedName>
    <definedName name="A.■か□" localSheetId="20">【選択肢】!$A$3:$A$4</definedName>
    <definedName name="A.■か□" localSheetId="17">【選択肢】!$A$3:$A$4</definedName>
    <definedName name="A.■か□" localSheetId="19">【選択肢】!$A$3:$A$4</definedName>
    <definedName name="A.■か□" localSheetId="1">【選択肢】!$A$3:$A$4</definedName>
    <definedName name="A.■か□" localSheetId="0">【選択肢】!$A$3:$A$4</definedName>
    <definedName name="A.■か□" localSheetId="9">【選択肢】!$A$3:$A$4</definedName>
    <definedName name="A.■か□" localSheetId="24">【選択肢】!$A$3:$A$4</definedName>
    <definedName name="A.■か□">【選択肢】!$A$3:$A$4</definedName>
    <definedName name="B.○か空白" localSheetId="8">【選択肢】!$B$3:$B$4</definedName>
    <definedName name="B.○か空白" localSheetId="20">【選択肢】!$B$3:$B$4</definedName>
    <definedName name="B.○か空白" localSheetId="17">【選択肢】!$B$3:$B$4</definedName>
    <definedName name="B.○か空白" localSheetId="19">【選択肢】!$B$3:$B$4</definedName>
    <definedName name="B.○か空白" localSheetId="1">【選択肢】!$B$3:$B$4</definedName>
    <definedName name="B.○か空白" localSheetId="0">【選択肢】!$B$3:$B$4</definedName>
    <definedName name="B.○か空白" localSheetId="9">【選択肢】!$B$3:$B$4</definedName>
    <definedName name="B.○か空白" localSheetId="24">【選択肢】!$B$3:$B$4</definedName>
    <definedName name="B.○か空白" localSheetId="3">[2]【選択肢】!$B$3:$B$4</definedName>
    <definedName name="B.○か空白">【選択肢】!$B$3:$B$4</definedName>
    <definedName name="Ｃ1.計画欄" localSheetId="8">【選択肢】!$C$3:$C$4</definedName>
    <definedName name="Ｃ1.計画欄" localSheetId="20">【選択肢】!$C$3:$C$4</definedName>
    <definedName name="Ｃ1.計画欄" localSheetId="17">【選択肢】!$C$3:$C$4</definedName>
    <definedName name="Ｃ1.計画欄" localSheetId="19">【選択肢】!$C$3:$C$4</definedName>
    <definedName name="Ｃ1.計画欄" localSheetId="1">【選択肢】!$C$3:$C$4</definedName>
    <definedName name="Ｃ1.計画欄" localSheetId="0">【選択肢】!$C$3:$C$4</definedName>
    <definedName name="Ｃ1.計画欄" localSheetId="9">【選択肢】!$C$3:$C$4</definedName>
    <definedName name="Ｃ1.計画欄" localSheetId="24">【選択肢】!$C$3:$C$4</definedName>
    <definedName name="Ｃ1.計画欄" localSheetId="22">【選択肢】!$C$3:$C$4</definedName>
    <definedName name="Ｃ1.計画欄">【選択肢】!$C$3:$C$4</definedName>
    <definedName name="Ｃ2.実施欄" localSheetId="8">【選択肢】!$C$3:$C$5</definedName>
    <definedName name="Ｃ2.実施欄" localSheetId="20">【選択肢】!$C$3:$C$5</definedName>
    <definedName name="Ｃ2.実施欄" localSheetId="17">【選択肢】!$C$3:$C$5</definedName>
    <definedName name="Ｃ2.実施欄" localSheetId="19">【選択肢】!$C$3:$C$5</definedName>
    <definedName name="Ｃ2.実施欄" localSheetId="1">【選択肢】!$C$3:$C$5</definedName>
    <definedName name="Ｃ2.実施欄" localSheetId="0">【選択肢】!$C$3:$C$5</definedName>
    <definedName name="Ｃ2.実施欄" localSheetId="9">【選択肢】!$C$3:$C$5</definedName>
    <definedName name="Ｃ2.実施欄" localSheetId="24">【選択肢】!$C$3:$C$5</definedName>
    <definedName name="Ｃ2.実施欄" localSheetId="21">【選択肢】!$C$3:$C$5</definedName>
    <definedName name="Ｃ2.実施欄" localSheetId="22">【選択肢】!$C$3:$C$5</definedName>
    <definedName name="Ｃ2.実施欄">【選択肢】!$C$3:$C$5</definedName>
    <definedName name="D.農村環境保全活動のテーマ" localSheetId="8">【選択肢】!$D$3:$D$6</definedName>
    <definedName name="D.農村環境保全活動のテーマ" localSheetId="20">【選択肢】!$D$3:$D$6</definedName>
    <definedName name="D.農村環境保全活動のテーマ" localSheetId="17">【選択肢】!$D$3:$D$6</definedName>
    <definedName name="D.農村環境保全活動のテーマ" localSheetId="19">【選択肢】!$D$3:$D$6</definedName>
    <definedName name="D.農村環境保全活動のテーマ" localSheetId="1">【選択肢】!$D$3:$D$6</definedName>
    <definedName name="D.農村環境保全活動のテーマ" localSheetId="0">【選択肢】!$D$3:$D$6</definedName>
    <definedName name="D.農村環境保全活動のテーマ" localSheetId="9">【選択肢】!$D$3:$D$6</definedName>
    <definedName name="D.農村環境保全活動のテーマ" localSheetId="24">【選択肢】!$D$3:$D$6</definedName>
    <definedName name="D.農村環境保全活動のテーマ">【選択肢】!$D$3:$D$6</definedName>
    <definedName name="E.高度な保全活動" localSheetId="8">【選択肢】!$E$3:$E$11</definedName>
    <definedName name="E.高度な保全活動" localSheetId="20">【選択肢】!$E$3:$E$11</definedName>
    <definedName name="E.高度な保全活動" localSheetId="17">【選択肢】!$E$3:$E$11</definedName>
    <definedName name="E.高度な保全活動" localSheetId="19">【選択肢】!$E$3:$E$11</definedName>
    <definedName name="E.高度な保全活動" localSheetId="1">【選択肢】!$E$3:$E$11</definedName>
    <definedName name="E.高度な保全活動" localSheetId="0">【選択肢】!$E$3:$E$11</definedName>
    <definedName name="E.高度な保全活動" localSheetId="9">【選択肢】!$E$3:$E$11</definedName>
    <definedName name="E.高度な保全活動" localSheetId="24">【選択肢】!$E$3:$E$11</definedName>
    <definedName name="E.高度な保全活動">【選択肢】!$E$3:$E$11</definedName>
    <definedName name="F.施設" localSheetId="8">【選択肢】!$F$3:$F$5</definedName>
    <definedName name="F.施設" localSheetId="20">【選択肢】!$F$3:$F$5</definedName>
    <definedName name="F.施設" localSheetId="17">【選択肢】!$F$3:$F$5</definedName>
    <definedName name="F.施設" localSheetId="19">【選択肢】!$F$3:$F$5</definedName>
    <definedName name="F.施設" localSheetId="1">【選択肢】!$F$3:$F$5</definedName>
    <definedName name="F.施設" localSheetId="0">【選択肢】!$F$3:$F$5</definedName>
    <definedName name="F.施設" localSheetId="9">【選択肢】!$F$3:$F$5</definedName>
    <definedName name="F.施設" localSheetId="24">【選択肢】!$F$3:$F$5</definedName>
    <definedName name="F.施設">【選択肢】!$F$3:$F$5</definedName>
    <definedName name="G.単位" localSheetId="8">【選択肢】!$G$3:$G$4</definedName>
    <definedName name="G.単位" localSheetId="20">【選択肢】!$G$3:$G$4</definedName>
    <definedName name="G.単位" localSheetId="17">【選択肢】!$G$3:$G$4</definedName>
    <definedName name="G.単位" localSheetId="19">【選択肢】!$G$3:$G$4</definedName>
    <definedName name="G.単位" localSheetId="1">【選択肢】!$G$3:$G$4</definedName>
    <definedName name="G.単位" localSheetId="0">【選択肢】!$G$3:$G$4</definedName>
    <definedName name="G.単位" localSheetId="9">【選択肢】!$G$3:$G$4</definedName>
    <definedName name="G.単位" localSheetId="24">【選択肢】!$G$3:$G$4</definedName>
    <definedName name="G.単位">【選択肢】!$G$3:$G$4</definedName>
    <definedName name="H1.構成員一覧の分類_農業者" localSheetId="8">【選択肢】!$H$3:$H$6</definedName>
    <definedName name="H1.構成員一覧の分類_農業者" localSheetId="20">【選択肢】!$H$3:$H$6</definedName>
    <definedName name="H1.構成員一覧の分類_農業者" localSheetId="17">【選択肢】!$H$3:$H$6</definedName>
    <definedName name="H1.構成員一覧の分類_農業者" localSheetId="19">【選択肢】!$H$3:$H$6</definedName>
    <definedName name="H1.構成員一覧の分類_農業者" localSheetId="1">【選択肢】!$H$3:$H$6</definedName>
    <definedName name="H1.構成員一覧の分類_農業者" localSheetId="0">【選択肢】!$H$3:$H$6</definedName>
    <definedName name="H1.構成員一覧の分類_農業者" localSheetId="9">【選択肢】!$H$3:$H$6</definedName>
    <definedName name="H1.構成員一覧の分類_農業者" localSheetId="24">【選択肢】!$H$3:$H$6</definedName>
    <definedName name="H1.構成員一覧の分類_農業者">【選択肢】!$H$3:$H$6</definedName>
    <definedName name="H2.構成員一覧の分類_農業者以外個人" localSheetId="8">【選択肢】!$H$7</definedName>
    <definedName name="H2.構成員一覧の分類_農業者以外個人" localSheetId="20">【選択肢】!$H$7</definedName>
    <definedName name="H2.構成員一覧の分類_農業者以外個人" localSheetId="17">【選択肢】!$H$7</definedName>
    <definedName name="H2.構成員一覧の分類_農業者以外個人" localSheetId="1">【選択肢】!$H$7</definedName>
    <definedName name="H2.構成員一覧の分類_農業者以外個人" localSheetId="0">【選択肢】!$H$7</definedName>
    <definedName name="H2.構成員一覧の分類_農業者以外個人" localSheetId="9">【選択肢】!$H$7</definedName>
    <definedName name="H2.構成員一覧の分類_農業者以外個人" localSheetId="24">【選択肢】!$H$7</definedName>
    <definedName name="H2.構成員一覧の分類_農業者以外個人">【選択肢】!$H$7</definedName>
    <definedName name="H2.構成員一覧の分類_農業者以外団体" localSheetId="8">【選択肢】!$H$8:$H$15</definedName>
    <definedName name="H2.構成員一覧の分類_農業者以外団体">【選択肢】!$H$8:$H$15</definedName>
    <definedName name="H3.構成員一覧の分類_農業者以外団体" localSheetId="8">【選択肢】!$H$8:$H$15</definedName>
    <definedName name="H3.構成員一覧の分類_農業者以外団体" localSheetId="20">【選択肢】!$H$8:$H$15</definedName>
    <definedName name="H3.構成員一覧の分類_農業者以外団体" localSheetId="17">【選択肢】!$H$8:$H$15</definedName>
    <definedName name="H3.構成員一覧の分類_農業者以外団体" localSheetId="1">【選択肢】!$H$8:$H$15</definedName>
    <definedName name="H3.構成員一覧の分類_農業者以外団体" localSheetId="0">【選択肢】!$H$8:$H$15</definedName>
    <definedName name="H3.構成員一覧の分類_農業者以外団体" localSheetId="9">【選択肢】!$H$8:$H$15</definedName>
    <definedName name="H3.構成員一覧の分類_農業者以外団体" localSheetId="24">【選択肢】!$H$8:$H$15</definedName>
    <definedName name="H3.構成員一覧の分類_農業者以外団体">【選択肢】!$H$8:$H$15</definedName>
    <definedName name="I">【選択肢】!$I$3:$I$4</definedName>
    <definedName name="Ｉ.金銭出納簿の区分" localSheetId="8">【選択肢】!$I$3:$I$4</definedName>
    <definedName name="Ｉ.金銭出納簿の区分" localSheetId="20">【選択肢】!$I$3:$I$4</definedName>
    <definedName name="Ｉ.金銭出納簿の区分" localSheetId="17">【選択肢】!$I$3:$I$4</definedName>
    <definedName name="Ｉ.金銭出納簿の区分" localSheetId="19">【選択肢】!$I$3:$I$4</definedName>
    <definedName name="Ｉ.金銭出納簿の区分" localSheetId="1">【選択肢】!$I$3:$I$4</definedName>
    <definedName name="Ｉ.金銭出納簿の区分" localSheetId="0">【選択肢】!$I$3:$I$4</definedName>
    <definedName name="Ｉ.金銭出納簿の区分" localSheetId="9">【選択肢】!$I$3:$I$4</definedName>
    <definedName name="Ｉ.金銭出納簿の区分" localSheetId="24">【選択肢】!$I$3:$I$4</definedName>
    <definedName name="Ｉ.金銭出納簿の区分">【選択肢】!$I$3:$I$4</definedName>
    <definedName name="J">【選択肢】!$J$3:$J$10</definedName>
    <definedName name="Ｊ.金銭出納簿の収支の分類" localSheetId="8">【選択肢】!$J$3:$J$10</definedName>
    <definedName name="Ｊ.金銭出納簿の収支の分類" localSheetId="20">【選択肢】!$J$3:$J$10</definedName>
    <definedName name="Ｊ.金銭出納簿の収支の分類" localSheetId="17">【選択肢】!$J$3:$J$10</definedName>
    <definedName name="Ｊ.金銭出納簿の収支の分類" localSheetId="19">【選択肢】!$J$3:$J$10</definedName>
    <definedName name="Ｊ.金銭出納簿の収支の分類" localSheetId="1">【選択肢】!$J$3:$J$10</definedName>
    <definedName name="Ｊ.金銭出納簿の収支の分類" localSheetId="0">【選択肢】!$J$3:$J$10</definedName>
    <definedName name="Ｊ.金銭出納簿の収支の分類" localSheetId="9">【選択肢】!$J$3:$J$10</definedName>
    <definedName name="Ｊ.金銭出納簿の収支の分類" localSheetId="24">【選択肢】!$J$3:$J$10</definedName>
    <definedName name="Ｊ.金銭出納簿の収支の分類">【選択肢】!$J$3:$J$10</definedName>
    <definedName name="K.農村環境保全活動" localSheetId="8">【選択肢】!$Q$44:$Q$64</definedName>
    <definedName name="K.農村環境保全活動" localSheetId="20">【選択肢】!$Q$44:$Q$64</definedName>
    <definedName name="K.農村環境保全活動" localSheetId="17">【選択肢】!$Q$44:$Q$64</definedName>
    <definedName name="K.農村環境保全活動" localSheetId="19">【選択肢】!$Q$44:$Q$64</definedName>
    <definedName name="K.農村環境保全活動" localSheetId="1">【選択肢】!$Q$44:$Q$64</definedName>
    <definedName name="K.農村環境保全活動" localSheetId="0">【選択肢】!$Q$44:$Q$64</definedName>
    <definedName name="K.農村環境保全活動" localSheetId="9">【選択肢】!$Q$44:$Q$64</definedName>
    <definedName name="K.農村環境保全活動" localSheetId="24">【選択肢】!$Q$44:$Q$64</definedName>
    <definedName name="K.農村環境保全活動">【選択肢】!$Q$44:$Q$64</definedName>
    <definedName name="L.増進活動" localSheetId="8">【選択肢】!$R$57:$R$65</definedName>
    <definedName name="L.増進活動" localSheetId="20">【選択肢】!$R$57:$R$65</definedName>
    <definedName name="L.増進活動" localSheetId="17">【選択肢】!$R$57:$R$65</definedName>
    <definedName name="L.増進活動" localSheetId="19">【選択肢】!$R$57:$R$64</definedName>
    <definedName name="L.増進活動" localSheetId="1">【選択肢】!$R$57:$R$65</definedName>
    <definedName name="L.増進活動" localSheetId="0">【選択肢】!$R$57:$R$65</definedName>
    <definedName name="L.増進活動" localSheetId="9">【選択肢】!$R$57:$R$65</definedName>
    <definedName name="L.増進活動" localSheetId="24">【選択肢】!$R$57:$R$65</definedName>
    <definedName name="L.増進活動">【選択肢】!$R$57:$R$64</definedName>
    <definedName name="M.長寿命化" localSheetId="8">【選択肢】!$S$66:$S$73</definedName>
    <definedName name="M.長寿命化" localSheetId="20">【選択肢】!$S$66:$S$73</definedName>
    <definedName name="M.長寿命化" localSheetId="17">【選択肢】!$S$66:$S$73</definedName>
    <definedName name="M.長寿命化" localSheetId="19">【選択肢】!$S$66:$S$71</definedName>
    <definedName name="M.長寿命化" localSheetId="1">【選択肢】!$S$66:$S$73</definedName>
    <definedName name="M.長寿命化" localSheetId="0">【選択肢】!$S$66:$S$73</definedName>
    <definedName name="M.長寿命化" localSheetId="9">【選択肢】!$S$66:$S$73</definedName>
    <definedName name="M.長寿命化" localSheetId="24">【選択肢】!$S$66:$S$73</definedName>
    <definedName name="M.長寿命化" localSheetId="23">【選択肢】!$S$66:$S$73</definedName>
    <definedName name="M.長寿命化">【選択肢】!$S$66:$S$71</definedName>
    <definedName name="_xlnm.Print_Area" localSheetId="8">'（別添）位置図'!$A$1:$J$32</definedName>
    <definedName name="_xlnm.Print_Area" localSheetId="18">'【活動項目番号表】 '!$A$1:$F$191</definedName>
    <definedName name="_xlnm.Print_Area" localSheetId="20">【市町村用】!$D$1:$FM$13</definedName>
    <definedName name="_xlnm.Print_Area" localSheetId="19">【選択肢】!$K$1:$T$81</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'!$A$1:$Q$88</definedName>
    <definedName name="_xlnm.Print_Area" localSheetId="5">活動計画書!$A$1:$W$167</definedName>
    <definedName name="_xlnm.Print_Area" localSheetId="13">'金銭出納簿（区分1のみ）'!$A$1:$N$105</definedName>
    <definedName name="_xlnm.Print_Area" localSheetId="14">'金銭出納簿（区分2のみ）'!$A$1:$N$105</definedName>
    <definedName name="_xlnm.Print_Area" localSheetId="11">工事確認書!$A$1:$B$28</definedName>
    <definedName name="_xlnm.Print_Area" localSheetId="9">構成員一覧!$A$1:$W$61</definedName>
    <definedName name="_xlnm.Print_Area" localSheetId="24">市町村コードH30.10.1!$A$1:$D$21</definedName>
    <definedName name="_xlnm.Print_Area" localSheetId="10">長寿命化整備計画!$A$1:$M$43</definedName>
    <definedName name="_xlnm.Print_Area" localSheetId="21">'別記3-1(1)'!$A$1:$H$25</definedName>
    <definedName name="_xlnm.Print_Area" localSheetId="22">'別記3-1(３)'!$A$1:$G$35</definedName>
    <definedName name="_xlnm.Print_Area" localSheetId="23">'別記3-1(４)'!$A$1:$I$25</definedName>
    <definedName name="_xlnm.Print_Area" localSheetId="15">'報告書 (金銭出納簿を分ける場合)'!$A$1:$V$155</definedName>
    <definedName name="_xlnm.Print_Area" localSheetId="16">'報告書（別紙）'!$A$1:$G$51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'金銭出納簿（区分1のみ）'!$7:$7</definedName>
    <definedName name="_xlnm.Print_Titles" localSheetId="14">'金銭出納簿（区分2のみ）'!$7:$7</definedName>
    <definedName name="Z_4D33B020_8F18_431B_BFB6_22453331905E_.wvu.PrintArea" localSheetId="13" hidden="1">'金銭出納簿（区分1のみ）'!$A$1:$L$105</definedName>
    <definedName name="Z_4D33B020_8F18_431B_BFB6_22453331905E_.wvu.PrintArea" localSheetId="14" hidden="1">'金銭出納簿（区分2のみ）'!$A$1:$L$105</definedName>
    <definedName name="Z_55631CC2_259A_4083_B467_1C3CECF47890_.wvu.PrintArea" localSheetId="21" hidden="1">'別記3-1(1)'!$A$1:$H$25</definedName>
    <definedName name="Z_B1757987_5E48_4540_9D36_911D1F6AF8D0_.wvu.PrintArea" localSheetId="21" hidden="1">'別記3-1(1)'!$A$1:$H$25</definedName>
    <definedName name="Z_DDC1C9D2_64B8_4E4E_BC4C_363BD161A28A_.wvu.PrintArea" localSheetId="21" hidden="1">'別記3-1(1)'!$A$1:$H$25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2" i="34" l="1"/>
  <c r="N121" i="34"/>
  <c r="N120" i="34"/>
  <c r="N119" i="34"/>
  <c r="N118" i="34"/>
  <c r="N117" i="34"/>
  <c r="N116" i="34"/>
  <c r="N115" i="34"/>
  <c r="AR8" i="25" l="1"/>
  <c r="AR7" i="25"/>
  <c r="AQ8" i="25"/>
  <c r="AQ7" i="25"/>
  <c r="AP8" i="25"/>
  <c r="AP7" i="25"/>
  <c r="AO8" i="25"/>
  <c r="AN8" i="25"/>
  <c r="AM8" i="25"/>
  <c r="AO7" i="25"/>
  <c r="AN7" i="25"/>
  <c r="AM7" i="25"/>
  <c r="AL8" i="25"/>
  <c r="AL7" i="25"/>
  <c r="AK8" i="25"/>
  <c r="AK7" i="25"/>
  <c r="G71" i="16" l="1"/>
  <c r="G53" i="16"/>
  <c r="G54" i="16"/>
  <c r="G55" i="16"/>
  <c r="G42" i="16"/>
  <c r="G43" i="16"/>
  <c r="G44" i="16"/>
  <c r="G24" i="16"/>
  <c r="G25" i="16"/>
  <c r="G26" i="16"/>
  <c r="O147" i="34"/>
  <c r="O146" i="34"/>
  <c r="O145" i="34"/>
  <c r="O144" i="34"/>
  <c r="O143" i="34"/>
  <c r="O142" i="34"/>
  <c r="O141" i="34"/>
  <c r="O140" i="34"/>
  <c r="O139" i="34"/>
  <c r="O138" i="34"/>
  <c r="O137" i="34"/>
  <c r="H8" i="25" l="1"/>
  <c r="G8" i="25"/>
  <c r="FL8" i="25"/>
  <c r="FK8" i="25"/>
  <c r="ET8" i="25"/>
  <c r="ES8" i="25"/>
  <c r="ER8" i="25"/>
  <c r="EQ8" i="25"/>
  <c r="EP8" i="25"/>
  <c r="EO8" i="25"/>
  <c r="EN8" i="25"/>
  <c r="EM8" i="25"/>
  <c r="DR8" i="25"/>
  <c r="DQ8" i="25"/>
  <c r="DP8" i="25"/>
  <c r="DO8" i="25"/>
  <c r="DN8" i="25"/>
  <c r="DM8" i="25"/>
  <c r="DL8" i="25"/>
  <c r="DK8" i="25"/>
  <c r="DJ8" i="25"/>
  <c r="DI8" i="25"/>
  <c r="DH8" i="25"/>
  <c r="DG8" i="25"/>
  <c r="DF8" i="25"/>
  <c r="DE8" i="25"/>
  <c r="DD8" i="25"/>
  <c r="DC8" i="25"/>
  <c r="DB8" i="25"/>
  <c r="DA8" i="25"/>
  <c r="CZ8" i="25"/>
  <c r="CY8" i="25"/>
  <c r="CX8" i="25"/>
  <c r="CW8" i="25"/>
  <c r="CV8" i="25"/>
  <c r="CU8" i="25"/>
  <c r="CS8" i="25"/>
  <c r="CQ8" i="25"/>
  <c r="CP8" i="25"/>
  <c r="CO8" i="25"/>
  <c r="CN8" i="25"/>
  <c r="CM8" i="25"/>
  <c r="CL8" i="25"/>
  <c r="CK8" i="25"/>
  <c r="CJ8" i="25"/>
  <c r="CI8" i="25"/>
  <c r="CG8" i="25"/>
  <c r="CF8" i="25"/>
  <c r="CC8" i="25"/>
  <c r="FM8" i="25"/>
  <c r="FJ8" i="25"/>
  <c r="FI8" i="25"/>
  <c r="FH8" i="25"/>
  <c r="FG8" i="25"/>
  <c r="FF8" i="25"/>
  <c r="FE8" i="25"/>
  <c r="FD8" i="25"/>
  <c r="FC8" i="25"/>
  <c r="FB8" i="25"/>
  <c r="FA8" i="25"/>
  <c r="EZ8" i="25"/>
  <c r="EY8" i="25"/>
  <c r="EX8" i="25"/>
  <c r="EW8" i="25"/>
  <c r="EV8" i="25"/>
  <c r="EU8" i="25"/>
  <c r="ED8" i="25"/>
  <c r="EC8" i="25"/>
  <c r="EB8" i="25"/>
  <c r="EA8" i="25"/>
  <c r="DZ8" i="25"/>
  <c r="DY8" i="25"/>
  <c r="DX8" i="25"/>
  <c r="DW8" i="25"/>
  <c r="DV8" i="25"/>
  <c r="DU8" i="25"/>
  <c r="DT8" i="25"/>
  <c r="DS8" i="25"/>
  <c r="CE8" i="25"/>
  <c r="CD8" i="25"/>
  <c r="CA8" i="25"/>
  <c r="BZ8" i="25"/>
  <c r="BY8" i="25"/>
  <c r="BX8" i="25"/>
  <c r="BW8" i="25"/>
  <c r="BV8" i="25"/>
  <c r="BU8" i="25"/>
  <c r="BT8" i="25"/>
  <c r="BS8" i="25"/>
  <c r="BR8" i="25"/>
  <c r="BQ8" i="25"/>
  <c r="BP8" i="25"/>
  <c r="BO8" i="25"/>
  <c r="BN8" i="25"/>
  <c r="BM8" i="25"/>
  <c r="BL8" i="25"/>
  <c r="BK8" i="25"/>
  <c r="BJ8" i="25"/>
  <c r="BI8" i="25"/>
  <c r="BH8" i="25"/>
  <c r="BG8" i="25"/>
  <c r="BF8" i="25"/>
  <c r="BE8" i="25"/>
  <c r="BD8" i="25"/>
  <c r="BC8" i="25"/>
  <c r="BB8" i="25"/>
  <c r="BA8" i="25"/>
  <c r="AZ8" i="25"/>
  <c r="AY8" i="25"/>
  <c r="AX8" i="25"/>
  <c r="AW8" i="25"/>
  <c r="AV8" i="25"/>
  <c r="AU8" i="25"/>
  <c r="AT8" i="25"/>
  <c r="AS8" i="25"/>
  <c r="AJ8" i="25"/>
  <c r="AI8" i="25"/>
  <c r="AH8" i="25"/>
  <c r="AG8" i="25"/>
  <c r="AF8" i="25"/>
  <c r="AE8" i="25"/>
  <c r="AD8" i="25"/>
  <c r="AC8" i="25"/>
  <c r="AB8" i="25"/>
  <c r="AA8" i="25"/>
  <c r="Z8" i="25"/>
  <c r="Y8" i="25"/>
  <c r="X8" i="25"/>
  <c r="W8" i="25"/>
  <c r="V8" i="25"/>
  <c r="U8" i="25"/>
  <c r="T8" i="25"/>
  <c r="S8" i="25"/>
  <c r="R8" i="25"/>
  <c r="Q8" i="25"/>
  <c r="P8" i="25"/>
  <c r="O8" i="25"/>
  <c r="N8" i="25"/>
  <c r="M8" i="25"/>
  <c r="L8" i="25"/>
  <c r="K8" i="25"/>
  <c r="J8" i="25"/>
  <c r="I8" i="25"/>
  <c r="F8" i="25"/>
  <c r="E8" i="25"/>
  <c r="D8" i="25"/>
  <c r="ES7" i="25"/>
  <c r="ER7" i="25"/>
  <c r="H7" i="25"/>
  <c r="G7" i="25"/>
  <c r="FM7" i="25"/>
  <c r="FL7" i="25"/>
  <c r="FK7" i="25"/>
  <c r="FJ7" i="25" s="1"/>
  <c r="FH7" i="25"/>
  <c r="FG7" i="25"/>
  <c r="FI7" i="25" s="1"/>
  <c r="FE7" i="25" s="1"/>
  <c r="FF7" i="25"/>
  <c r="FC7" i="25"/>
  <c r="FB7" i="25"/>
  <c r="FA7" i="25"/>
  <c r="FD7" i="25" s="1"/>
  <c r="EZ7" i="25" s="1"/>
  <c r="EX7" i="25"/>
  <c r="EW7" i="25"/>
  <c r="EY7" i="25" s="1"/>
  <c r="EU7" i="25" s="1"/>
  <c r="EV7" i="25"/>
  <c r="ET7" i="25"/>
  <c r="EQ7" i="25"/>
  <c r="EP7" i="25"/>
  <c r="EO7" i="25"/>
  <c r="EN7" i="25"/>
  <c r="EM7" i="25"/>
  <c r="EL7" i="25"/>
  <c r="EK7" i="25"/>
  <c r="EJ7" i="25"/>
  <c r="EI7" i="25"/>
  <c r="EH7" i="25"/>
  <c r="EG7" i="25"/>
  <c r="EF7" i="25"/>
  <c r="EE7" i="25"/>
  <c r="ED7" i="25"/>
  <c r="EC7" i="25"/>
  <c r="EB7" i="25"/>
  <c r="EA7" i="25"/>
  <c r="DZ7" i="25"/>
  <c r="DY7" i="25"/>
  <c r="DX7" i="25"/>
  <c r="DW7" i="25"/>
  <c r="DV7" i="25"/>
  <c r="DU7" i="25"/>
  <c r="DT7" i="25"/>
  <c r="DS7" i="25"/>
  <c r="DR7" i="25"/>
  <c r="DQ7" i="25"/>
  <c r="DP7" i="25"/>
  <c r="DO7" i="25"/>
  <c r="DN7" i="25"/>
  <c r="DM7" i="25"/>
  <c r="DL7" i="25"/>
  <c r="DK7" i="25"/>
  <c r="DJ7" i="25"/>
  <c r="DI7" i="25"/>
  <c r="DH7" i="25"/>
  <c r="DG7" i="25"/>
  <c r="DF7" i="25"/>
  <c r="DE7" i="25"/>
  <c r="DD7" i="25"/>
  <c r="DC7" i="25"/>
  <c r="DB7" i="25"/>
  <c r="DA7" i="25"/>
  <c r="CZ7" i="25"/>
  <c r="CY7" i="25"/>
  <c r="CX7" i="25"/>
  <c r="CW7" i="25"/>
  <c r="CV7" i="25"/>
  <c r="CU7" i="25"/>
  <c r="CE7" i="25"/>
  <c r="CD7" i="25"/>
  <c r="CA7" i="25"/>
  <c r="BZ7" i="25"/>
  <c r="BY7" i="25"/>
  <c r="BX7" i="25"/>
  <c r="BW7" i="25"/>
  <c r="BV7" i="25"/>
  <c r="BU7" i="25"/>
  <c r="BT7" i="25"/>
  <c r="BS7" i="25"/>
  <c r="BR7" i="25"/>
  <c r="BQ7" i="25"/>
  <c r="BP7" i="25"/>
  <c r="BO7" i="25"/>
  <c r="BN7" i="25"/>
  <c r="BM7" i="25"/>
  <c r="BL7" i="25"/>
  <c r="BK7" i="25"/>
  <c r="BJ7" i="25"/>
  <c r="BI7" i="25"/>
  <c r="BH7" i="25"/>
  <c r="BG7" i="25"/>
  <c r="BE7" i="25"/>
  <c r="BD7" i="25"/>
  <c r="BC7" i="25"/>
  <c r="BF7" i="25" s="1"/>
  <c r="BB7" i="25"/>
  <c r="AZ7" i="25"/>
  <c r="AY7" i="25"/>
  <c r="AX7" i="25"/>
  <c r="BA7" i="25" s="1"/>
  <c r="AW7" i="25"/>
  <c r="AU7" i="25"/>
  <c r="AV7" i="25" s="1"/>
  <c r="AT7" i="25"/>
  <c r="AS7" i="25"/>
  <c r="AI7" i="25"/>
  <c r="AH7" i="25"/>
  <c r="AG7" i="25"/>
  <c r="AJ7" i="25" s="1"/>
  <c r="AF7" i="25"/>
  <c r="AE7" i="25"/>
  <c r="AD7" i="25"/>
  <c r="AC7" i="25"/>
  <c r="AB7" i="25"/>
  <c r="AA7" i="25"/>
  <c r="Y7" i="25"/>
  <c r="X7" i="25"/>
  <c r="Z7" i="25" s="1"/>
  <c r="V7" i="25"/>
  <c r="U7" i="25"/>
  <c r="T7" i="25"/>
  <c r="S7" i="25"/>
  <c r="R7" i="25"/>
  <c r="Q7" i="25"/>
  <c r="P7" i="25"/>
  <c r="O7" i="25"/>
  <c r="W7" i="25" s="1"/>
  <c r="N7" i="25"/>
  <c r="L7" i="25"/>
  <c r="K7" i="25"/>
  <c r="J7" i="25"/>
  <c r="M7" i="25" s="1"/>
  <c r="I7" i="25"/>
  <c r="F7" i="25"/>
  <c r="E7" i="25"/>
  <c r="D7" i="25"/>
  <c r="A8" i="25" l="1"/>
  <c r="P83" i="16" l="1"/>
  <c r="O83" i="16"/>
  <c r="N83" i="16"/>
  <c r="G83" i="16"/>
  <c r="P82" i="16"/>
  <c r="O82" i="16"/>
  <c r="N82" i="16"/>
  <c r="G82" i="16"/>
  <c r="P81" i="16"/>
  <c r="O81" i="16"/>
  <c r="N81" i="16"/>
  <c r="G81" i="16"/>
  <c r="P80" i="16"/>
  <c r="O80" i="16"/>
  <c r="N80" i="16"/>
  <c r="G80" i="16"/>
  <c r="P79" i="16"/>
  <c r="O79" i="16"/>
  <c r="N79" i="16"/>
  <c r="G79" i="16"/>
  <c r="P78" i="16"/>
  <c r="O78" i="16"/>
  <c r="N78" i="16"/>
  <c r="G78" i="16"/>
  <c r="P77" i="16"/>
  <c r="O77" i="16"/>
  <c r="N77" i="16"/>
  <c r="G77" i="16"/>
  <c r="P76" i="16"/>
  <c r="O76" i="16"/>
  <c r="N76" i="16"/>
  <c r="G76" i="16"/>
  <c r="P75" i="16"/>
  <c r="O75" i="16"/>
  <c r="N75" i="16"/>
  <c r="G75" i="16"/>
  <c r="P74" i="16"/>
  <c r="O74" i="16"/>
  <c r="N74" i="16"/>
  <c r="G74" i="16"/>
  <c r="P73" i="16"/>
  <c r="O73" i="16"/>
  <c r="N73" i="16"/>
  <c r="G73" i="16"/>
  <c r="P72" i="16"/>
  <c r="O72" i="16"/>
  <c r="N72" i="16"/>
  <c r="G72" i="16"/>
  <c r="P71" i="16"/>
  <c r="O71" i="16"/>
  <c r="N71" i="16"/>
  <c r="P70" i="16"/>
  <c r="O70" i="16"/>
  <c r="N70" i="16"/>
  <c r="G70" i="16"/>
  <c r="P69" i="16"/>
  <c r="O69" i="16"/>
  <c r="N69" i="16"/>
  <c r="G69" i="16"/>
  <c r="P68" i="16"/>
  <c r="O68" i="16"/>
  <c r="N68" i="16"/>
  <c r="G68" i="16"/>
  <c r="P67" i="16"/>
  <c r="O67" i="16"/>
  <c r="N67" i="16"/>
  <c r="G67" i="16"/>
  <c r="P66" i="16"/>
  <c r="O66" i="16"/>
  <c r="N66" i="16"/>
  <c r="G66" i="16"/>
  <c r="P65" i="16"/>
  <c r="O65" i="16"/>
  <c r="N65" i="16"/>
  <c r="G65" i="16"/>
  <c r="P64" i="16"/>
  <c r="O64" i="16"/>
  <c r="N64" i="16"/>
  <c r="G64" i="16"/>
  <c r="P63" i="16"/>
  <c r="O63" i="16"/>
  <c r="N63" i="16"/>
  <c r="G63" i="16"/>
  <c r="P62" i="16"/>
  <c r="O62" i="16"/>
  <c r="N62" i="16"/>
  <c r="G62" i="16"/>
  <c r="P61" i="16"/>
  <c r="O61" i="16"/>
  <c r="N61" i="16"/>
  <c r="G61" i="16"/>
  <c r="P60" i="16"/>
  <c r="O60" i="16"/>
  <c r="N60" i="16"/>
  <c r="G60" i="16"/>
  <c r="P59" i="16"/>
  <c r="O59" i="16"/>
  <c r="N59" i="16"/>
  <c r="G59" i="16"/>
  <c r="P58" i="16"/>
  <c r="O58" i="16"/>
  <c r="N58" i="16"/>
  <c r="G58" i="16"/>
  <c r="P57" i="16"/>
  <c r="O57" i="16"/>
  <c r="N57" i="16"/>
  <c r="G57" i="16"/>
  <c r="P56" i="16"/>
  <c r="O56" i="16"/>
  <c r="N56" i="16"/>
  <c r="G56" i="16"/>
  <c r="P55" i="16"/>
  <c r="O55" i="16"/>
  <c r="N55" i="16"/>
  <c r="P54" i="16"/>
  <c r="O54" i="16"/>
  <c r="N54" i="16"/>
  <c r="P53" i="16"/>
  <c r="O53" i="16"/>
  <c r="N53" i="16"/>
  <c r="P52" i="16"/>
  <c r="O52" i="16"/>
  <c r="N52" i="16"/>
  <c r="G52" i="16"/>
  <c r="P51" i="16"/>
  <c r="O51" i="16"/>
  <c r="N51" i="16"/>
  <c r="G51" i="16"/>
  <c r="P50" i="16"/>
  <c r="O50" i="16"/>
  <c r="N50" i="16"/>
  <c r="G50" i="16"/>
  <c r="P49" i="16"/>
  <c r="O49" i="16"/>
  <c r="N49" i="16"/>
  <c r="G49" i="16"/>
  <c r="P48" i="16"/>
  <c r="O48" i="16"/>
  <c r="N48" i="16"/>
  <c r="G48" i="16"/>
  <c r="P47" i="16"/>
  <c r="O47" i="16"/>
  <c r="N47" i="16"/>
  <c r="G47" i="16"/>
  <c r="P46" i="16"/>
  <c r="O46" i="16"/>
  <c r="N46" i="16"/>
  <c r="G46" i="16"/>
  <c r="P45" i="16"/>
  <c r="O45" i="16"/>
  <c r="N45" i="16"/>
  <c r="G45" i="16"/>
  <c r="P44" i="16"/>
  <c r="O44" i="16"/>
  <c r="N44" i="16"/>
  <c r="P43" i="16"/>
  <c r="O43" i="16"/>
  <c r="N43" i="16"/>
  <c r="P42" i="16"/>
  <c r="O42" i="16"/>
  <c r="N42" i="16"/>
  <c r="P41" i="16"/>
  <c r="O41" i="16"/>
  <c r="N41" i="16"/>
  <c r="G41" i="16"/>
  <c r="P40" i="16"/>
  <c r="O40" i="16"/>
  <c r="N40" i="16"/>
  <c r="G40" i="16"/>
  <c r="P39" i="16"/>
  <c r="O39" i="16"/>
  <c r="N39" i="16"/>
  <c r="G39" i="16"/>
  <c r="P38" i="16"/>
  <c r="O38" i="16"/>
  <c r="N38" i="16"/>
  <c r="G38" i="16"/>
  <c r="P37" i="16"/>
  <c r="O37" i="16"/>
  <c r="N37" i="16"/>
  <c r="G37" i="16"/>
  <c r="P36" i="16"/>
  <c r="O36" i="16"/>
  <c r="N36" i="16"/>
  <c r="G36" i="16"/>
  <c r="P35" i="16"/>
  <c r="O35" i="16"/>
  <c r="N35" i="16"/>
  <c r="G35" i="16"/>
  <c r="P34" i="16"/>
  <c r="O34" i="16"/>
  <c r="N34" i="16"/>
  <c r="G34" i="16"/>
  <c r="P33" i="16"/>
  <c r="O33" i="16"/>
  <c r="N33" i="16"/>
  <c r="G33" i="16"/>
  <c r="P32" i="16"/>
  <c r="O32" i="16"/>
  <c r="N32" i="16"/>
  <c r="G32" i="16"/>
  <c r="P31" i="16"/>
  <c r="O31" i="16"/>
  <c r="N31" i="16"/>
  <c r="G31" i="16"/>
  <c r="P30" i="16"/>
  <c r="O30" i="16"/>
  <c r="N30" i="16"/>
  <c r="G30" i="16"/>
  <c r="P29" i="16"/>
  <c r="O29" i="16"/>
  <c r="N29" i="16"/>
  <c r="G29" i="16"/>
  <c r="P28" i="16"/>
  <c r="O28" i="16"/>
  <c r="N28" i="16"/>
  <c r="G28" i="16"/>
  <c r="P27" i="16"/>
  <c r="O27" i="16"/>
  <c r="N27" i="16"/>
  <c r="G27" i="16"/>
  <c r="N123" i="34" l="1"/>
  <c r="O123" i="34" s="1"/>
  <c r="O122" i="34"/>
  <c r="EL8" i="25" s="1"/>
  <c r="O121" i="34"/>
  <c r="EK8" i="25" s="1"/>
  <c r="O120" i="34"/>
  <c r="EJ8" i="25" s="1"/>
  <c r="O119" i="34"/>
  <c r="EI8" i="25" s="1"/>
  <c r="O118" i="34"/>
  <c r="EH8" i="25" s="1"/>
  <c r="O117" i="34"/>
  <c r="EG8" i="25" s="1"/>
  <c r="O116" i="34"/>
  <c r="EF8" i="25" s="1"/>
  <c r="O115" i="34"/>
  <c r="EE8" i="25" s="1"/>
  <c r="N112" i="34"/>
  <c r="O112" i="34" s="1"/>
  <c r="N105" i="34"/>
  <c r="O105" i="34" s="1"/>
  <c r="N104" i="34"/>
  <c r="O104" i="34" s="1"/>
  <c r="N103" i="34"/>
  <c r="O103" i="34" s="1"/>
  <c r="N102" i="34"/>
  <c r="O102" i="34" s="1"/>
  <c r="N101" i="34"/>
  <c r="O101" i="34" s="1"/>
  <c r="N93" i="34"/>
  <c r="O93" i="34" s="1"/>
  <c r="N92" i="34"/>
  <c r="O92" i="34" s="1"/>
  <c r="N91" i="34"/>
  <c r="O91" i="34" s="1"/>
  <c r="N90" i="34"/>
  <c r="O90" i="34" s="1"/>
  <c r="N89" i="34"/>
  <c r="O89" i="34" s="1"/>
  <c r="N85" i="34"/>
  <c r="O85" i="34" s="1"/>
  <c r="N84" i="34"/>
  <c r="O84" i="34" s="1"/>
  <c r="N83" i="34"/>
  <c r="O83" i="34" s="1"/>
  <c r="N82" i="34"/>
  <c r="O82" i="34" s="1"/>
  <c r="N81" i="34"/>
  <c r="O81" i="34" s="1"/>
  <c r="N80" i="34"/>
  <c r="O80" i="34" s="1"/>
  <c r="N79" i="34"/>
  <c r="O79" i="34" s="1"/>
  <c r="N72" i="34"/>
  <c r="O72" i="34" s="1"/>
  <c r="N69" i="34"/>
  <c r="O69" i="34" s="1"/>
  <c r="N67" i="34"/>
  <c r="O67" i="34" s="1"/>
  <c r="N66" i="34"/>
  <c r="O66" i="34" s="1"/>
  <c r="N64" i="34"/>
  <c r="O64" i="34" s="1"/>
  <c r="N62" i="34"/>
  <c r="O62" i="34" s="1"/>
  <c r="N58" i="34"/>
  <c r="O58" i="34" s="1"/>
  <c r="N57" i="34"/>
  <c r="O57" i="34" s="1"/>
  <c r="N10" i="16" l="1"/>
  <c r="O10" i="16"/>
  <c r="P10" i="16"/>
  <c r="N11" i="16"/>
  <c r="O11" i="16"/>
  <c r="P11" i="16"/>
  <c r="N12" i="16"/>
  <c r="O12" i="16"/>
  <c r="P12" i="16"/>
  <c r="N13" i="16"/>
  <c r="O13" i="16"/>
  <c r="P13" i="16"/>
  <c r="N14" i="16"/>
  <c r="O14" i="16"/>
  <c r="P14" i="16"/>
  <c r="N15" i="16"/>
  <c r="O15" i="16"/>
  <c r="P15" i="16"/>
  <c r="N16" i="16"/>
  <c r="O16" i="16"/>
  <c r="P16" i="16"/>
  <c r="N17" i="16"/>
  <c r="O17" i="16"/>
  <c r="P17" i="16"/>
  <c r="N18" i="16"/>
  <c r="O18" i="16"/>
  <c r="P18" i="16"/>
  <c r="N19" i="16"/>
  <c r="O19" i="16"/>
  <c r="P19" i="16"/>
  <c r="N20" i="16"/>
  <c r="O20" i="16"/>
  <c r="P20" i="16"/>
  <c r="N21" i="16"/>
  <c r="O21" i="16"/>
  <c r="P21" i="16"/>
  <c r="N22" i="16"/>
  <c r="O22" i="16"/>
  <c r="P22" i="16"/>
  <c r="N23" i="16"/>
  <c r="O23" i="16"/>
  <c r="P23" i="16"/>
  <c r="N24" i="16"/>
  <c r="O24" i="16"/>
  <c r="P24" i="16"/>
  <c r="N25" i="16"/>
  <c r="O25" i="16"/>
  <c r="P25" i="16"/>
  <c r="N26" i="16"/>
  <c r="O26" i="16"/>
  <c r="P26" i="16"/>
  <c r="N84" i="16"/>
  <c r="O84" i="16"/>
  <c r="P84" i="16"/>
  <c r="N9" i="16"/>
  <c r="P9" i="16"/>
  <c r="O9" i="16"/>
  <c r="K2" i="33" l="1"/>
  <c r="K2" i="32"/>
  <c r="P47" i="6" l="1"/>
  <c r="P46" i="6"/>
  <c r="P72" i="6" l="1"/>
  <c r="P73" i="6"/>
  <c r="P74" i="6"/>
  <c r="P75" i="6"/>
  <c r="P76" i="6"/>
  <c r="P77" i="6"/>
  <c r="P78" i="6"/>
  <c r="P79" i="6"/>
  <c r="E107" i="34" l="1"/>
  <c r="E108" i="34"/>
  <c r="E109" i="34"/>
  <c r="E110" i="34"/>
  <c r="E106" i="34"/>
  <c r="N107" i="34" l="1"/>
  <c r="O107" i="34"/>
  <c r="O108" i="34"/>
  <c r="N108" i="34"/>
  <c r="O106" i="34"/>
  <c r="N106" i="34"/>
  <c r="O109" i="34"/>
  <c r="N109" i="34"/>
  <c r="O110" i="34"/>
  <c r="N110" i="34"/>
  <c r="M147" i="34"/>
  <c r="Q147" i="34" s="1"/>
  <c r="L147" i="34"/>
  <c r="R147" i="34" s="1"/>
  <c r="G147" i="34"/>
  <c r="D147" i="34"/>
  <c r="B147" i="34"/>
  <c r="Q146" i="34"/>
  <c r="M146" i="34"/>
  <c r="S146" i="34" s="1"/>
  <c r="L146" i="34"/>
  <c r="R146" i="34" s="1"/>
  <c r="G146" i="34"/>
  <c r="D146" i="34"/>
  <c r="B146" i="34"/>
  <c r="M145" i="34"/>
  <c r="S145" i="34" s="1"/>
  <c r="L145" i="34"/>
  <c r="R145" i="34" s="1"/>
  <c r="G145" i="34"/>
  <c r="D145" i="34"/>
  <c r="B145" i="34"/>
  <c r="M144" i="34"/>
  <c r="S144" i="34" s="1"/>
  <c r="L144" i="34"/>
  <c r="R144" i="34" s="1"/>
  <c r="G144" i="34"/>
  <c r="D144" i="34"/>
  <c r="B144" i="34"/>
  <c r="R143" i="34"/>
  <c r="M143" i="34"/>
  <c r="S143" i="34" s="1"/>
  <c r="L143" i="34"/>
  <c r="G143" i="34"/>
  <c r="D143" i="34"/>
  <c r="B143" i="34"/>
  <c r="Q142" i="34"/>
  <c r="M142" i="34"/>
  <c r="S142" i="34" s="1"/>
  <c r="L142" i="34"/>
  <c r="R142" i="34" s="1"/>
  <c r="G142" i="34"/>
  <c r="D142" i="34"/>
  <c r="Y142" i="34" s="1"/>
  <c r="B142" i="34"/>
  <c r="M141" i="34"/>
  <c r="Q141" i="34" s="1"/>
  <c r="L141" i="34"/>
  <c r="R141" i="34" s="1"/>
  <c r="G141" i="34"/>
  <c r="D141" i="34"/>
  <c r="Y141" i="34" s="1"/>
  <c r="B141" i="34"/>
  <c r="S140" i="34"/>
  <c r="M140" i="34"/>
  <c r="Q140" i="34" s="1"/>
  <c r="L140" i="34"/>
  <c r="R140" i="34" s="1"/>
  <c r="G140" i="34"/>
  <c r="D140" i="34"/>
  <c r="B140" i="34"/>
  <c r="S139" i="34"/>
  <c r="Q139" i="34"/>
  <c r="M139" i="34"/>
  <c r="L139" i="34"/>
  <c r="R139" i="34" s="1"/>
  <c r="G139" i="34"/>
  <c r="D139" i="34"/>
  <c r="B139" i="34"/>
  <c r="M138" i="34"/>
  <c r="Q138" i="34" s="1"/>
  <c r="L138" i="34"/>
  <c r="R138" i="34" s="1"/>
  <c r="G138" i="34"/>
  <c r="D138" i="34"/>
  <c r="B138" i="34"/>
  <c r="M137" i="34"/>
  <c r="S137" i="34" s="1"/>
  <c r="L137" i="34"/>
  <c r="R137" i="34" s="1"/>
  <c r="G137" i="34"/>
  <c r="D137" i="34"/>
  <c r="B137" i="34"/>
  <c r="G85" i="34"/>
  <c r="O16" i="34"/>
  <c r="P7" i="34"/>
  <c r="P6" i="34"/>
  <c r="C4" i="34"/>
  <c r="K92" i="33"/>
  <c r="E92" i="33"/>
  <c r="K91" i="33"/>
  <c r="L37" i="34" s="1"/>
  <c r="E91" i="33"/>
  <c r="K90" i="33"/>
  <c r="L36" i="34" s="1"/>
  <c r="E90" i="33"/>
  <c r="K89" i="33"/>
  <c r="L35" i="34" s="1"/>
  <c r="E89" i="33"/>
  <c r="K88" i="33"/>
  <c r="L34" i="34" s="1"/>
  <c r="L33" i="34" s="1"/>
  <c r="E88" i="33"/>
  <c r="I87" i="33"/>
  <c r="D87" i="33"/>
  <c r="I86" i="33"/>
  <c r="L23" i="34" s="1"/>
  <c r="D86" i="33"/>
  <c r="I85" i="33"/>
  <c r="L21" i="34" s="1"/>
  <c r="D85" i="33"/>
  <c r="H79" i="33"/>
  <c r="G79" i="33"/>
  <c r="I8" i="33"/>
  <c r="I9" i="33" s="1"/>
  <c r="I10" i="33" s="1"/>
  <c r="I11" i="33" s="1"/>
  <c r="I12" i="33" s="1"/>
  <c r="I13" i="33" s="1"/>
  <c r="I14" i="33" s="1"/>
  <c r="I15" i="33" s="1"/>
  <c r="I16" i="33" s="1"/>
  <c r="I17" i="33" s="1"/>
  <c r="I18" i="33" s="1"/>
  <c r="I19" i="33" s="1"/>
  <c r="I20" i="33" s="1"/>
  <c r="I21" i="33" s="1"/>
  <c r="I22" i="33" s="1"/>
  <c r="I23" i="33" s="1"/>
  <c r="I24" i="33" s="1"/>
  <c r="I25" i="33" s="1"/>
  <c r="K92" i="32"/>
  <c r="J92" i="32"/>
  <c r="E92" i="32"/>
  <c r="K91" i="32"/>
  <c r="J91" i="32"/>
  <c r="E91" i="32"/>
  <c r="L32" i="34" s="1"/>
  <c r="K90" i="32"/>
  <c r="J90" i="32"/>
  <c r="E90" i="32"/>
  <c r="L31" i="34" s="1"/>
  <c r="K89" i="32"/>
  <c r="J89" i="32"/>
  <c r="E89" i="32"/>
  <c r="L30" i="34" s="1"/>
  <c r="K88" i="32"/>
  <c r="J88" i="32"/>
  <c r="E88" i="32"/>
  <c r="L29" i="34" s="1"/>
  <c r="I87" i="32"/>
  <c r="D87" i="32"/>
  <c r="I86" i="32"/>
  <c r="D86" i="32"/>
  <c r="L22" i="34" s="1"/>
  <c r="I85" i="32"/>
  <c r="D85" i="32"/>
  <c r="H79" i="32"/>
  <c r="G79" i="32"/>
  <c r="I8" i="32"/>
  <c r="I9" i="32" s="1"/>
  <c r="I10" i="32" s="1"/>
  <c r="I11" i="32" s="1"/>
  <c r="I12" i="32" s="1"/>
  <c r="I13" i="32" s="1"/>
  <c r="I14" i="32" s="1"/>
  <c r="I15" i="32" s="1"/>
  <c r="I16" i="32" s="1"/>
  <c r="I17" i="32" s="1"/>
  <c r="I18" i="32" s="1"/>
  <c r="I19" i="32" s="1"/>
  <c r="I20" i="32" s="1"/>
  <c r="I21" i="32" s="1"/>
  <c r="I22" i="32" s="1"/>
  <c r="I23" i="32" s="1"/>
  <c r="I24" i="32" s="1"/>
  <c r="I25" i="32" s="1"/>
  <c r="CP7" i="25"/>
  <c r="CL7" i="25"/>
  <c r="CO7" i="25"/>
  <c r="CK7" i="25"/>
  <c r="CN7" i="25"/>
  <c r="CJ7" i="25"/>
  <c r="CM7" i="25"/>
  <c r="CI7" i="25"/>
  <c r="CF7" i="25"/>
  <c r="Q137" i="34" l="1"/>
  <c r="I94" i="32"/>
  <c r="J93" i="32" s="1"/>
  <c r="J94" i="32" s="1"/>
  <c r="L38" i="34"/>
  <c r="I26" i="33"/>
  <c r="I27" i="33" s="1"/>
  <c r="I28" i="33" s="1"/>
  <c r="I29" i="33" s="1"/>
  <c r="I30" i="33" s="1"/>
  <c r="I31" i="33" s="1"/>
  <c r="I32" i="33" s="1"/>
  <c r="I33" i="33" s="1"/>
  <c r="I34" i="33" s="1"/>
  <c r="I35" i="33" s="1"/>
  <c r="I36" i="33" s="1"/>
  <c r="I37" i="33" s="1"/>
  <c r="I38" i="33" s="1"/>
  <c r="I39" i="33" s="1"/>
  <c r="I40" i="33" s="1"/>
  <c r="I41" i="33" s="1"/>
  <c r="I42" i="33" s="1"/>
  <c r="L24" i="34"/>
  <c r="L28" i="34"/>
  <c r="I26" i="32"/>
  <c r="I27" i="32" s="1"/>
  <c r="I28" i="32" s="1"/>
  <c r="I29" i="32" s="1"/>
  <c r="I30" i="32" s="1"/>
  <c r="I31" i="32" s="1"/>
  <c r="I32" i="32" s="1"/>
  <c r="I33" i="32" s="1"/>
  <c r="I34" i="32" s="1"/>
  <c r="I35" i="32" s="1"/>
  <c r="I36" i="32" s="1"/>
  <c r="I37" i="32" s="1"/>
  <c r="I38" i="32" s="1"/>
  <c r="I39" i="32" s="1"/>
  <c r="I40" i="32" s="1"/>
  <c r="I41" i="32" s="1"/>
  <c r="I42" i="32" s="1"/>
  <c r="CQ7" i="25"/>
  <c r="CG7" i="25"/>
  <c r="S138" i="34"/>
  <c r="S141" i="34"/>
  <c r="Q143" i="34"/>
  <c r="S147" i="34"/>
  <c r="CS7" i="25"/>
  <c r="CC7" i="25"/>
  <c r="D94" i="32"/>
  <c r="E93" i="32" s="1"/>
  <c r="L20" i="34"/>
  <c r="CB7" i="25"/>
  <c r="Q144" i="34"/>
  <c r="Q145" i="34"/>
  <c r="D94" i="33"/>
  <c r="E93" i="33" s="1"/>
  <c r="E94" i="33" s="1"/>
  <c r="I94" i="33"/>
  <c r="K93" i="33" s="1"/>
  <c r="I79" i="33"/>
  <c r="I79" i="32"/>
  <c r="F25" i="2"/>
  <c r="F23" i="2"/>
  <c r="F21" i="2"/>
  <c r="CH7" i="25" l="1"/>
  <c r="CH8" i="25"/>
  <c r="L25" i="34"/>
  <c r="CB8" i="25"/>
  <c r="I43" i="33"/>
  <c r="I44" i="33" s="1"/>
  <c r="I45" i="33" s="1"/>
  <c r="I46" i="33" s="1"/>
  <c r="I47" i="33" s="1"/>
  <c r="I48" i="33" s="1"/>
  <c r="I49" i="33" s="1"/>
  <c r="I50" i="33" s="1"/>
  <c r="I51" i="33" s="1"/>
  <c r="I52" i="33" s="1"/>
  <c r="I53" i="33" s="1"/>
  <c r="I54" i="33" s="1"/>
  <c r="I55" i="33" s="1"/>
  <c r="I56" i="33" s="1"/>
  <c r="I57" i="33" s="1"/>
  <c r="I58" i="33" s="1"/>
  <c r="I59" i="33" s="1"/>
  <c r="J94" i="33"/>
  <c r="L40" i="34"/>
  <c r="I43" i="32"/>
  <c r="I44" i="32" s="1"/>
  <c r="I45" i="32" s="1"/>
  <c r="I46" i="32" s="1"/>
  <c r="I47" i="32" s="1"/>
  <c r="I48" i="32" s="1"/>
  <c r="I49" i="32" s="1"/>
  <c r="I50" i="32" s="1"/>
  <c r="I51" i="32" s="1"/>
  <c r="I52" i="32" s="1"/>
  <c r="I53" i="32" s="1"/>
  <c r="I54" i="32" s="1"/>
  <c r="I55" i="32" s="1"/>
  <c r="I56" i="32" s="1"/>
  <c r="I57" i="32" s="1"/>
  <c r="I58" i="32" s="1"/>
  <c r="CR7" i="25"/>
  <c r="H12" i="22"/>
  <c r="E94" i="32"/>
  <c r="L39" i="34"/>
  <c r="G23" i="16"/>
  <c r="G22" i="16"/>
  <c r="G21" i="16"/>
  <c r="G20" i="16"/>
  <c r="G19" i="16"/>
  <c r="G18" i="16"/>
  <c r="G17" i="16"/>
  <c r="G16" i="16"/>
  <c r="G15" i="16"/>
  <c r="G14" i="16"/>
  <c r="G13" i="16"/>
  <c r="G12" i="16"/>
  <c r="G11" i="16"/>
  <c r="G10" i="16"/>
  <c r="G9" i="16"/>
  <c r="L41" i="34" l="1"/>
  <c r="CR8" i="25"/>
  <c r="CT8" i="25"/>
  <c r="CT7" i="25"/>
  <c r="I60" i="33"/>
  <c r="I61" i="33" s="1"/>
  <c r="I62" i="33" s="1"/>
  <c r="I63" i="33" s="1"/>
  <c r="I64" i="33" s="1"/>
  <c r="I65" i="33" s="1"/>
  <c r="I66" i="33" s="1"/>
  <c r="I67" i="33" s="1"/>
  <c r="I68" i="33" s="1"/>
  <c r="I69" i="33" s="1"/>
  <c r="I70" i="33" s="1"/>
  <c r="I59" i="32"/>
  <c r="I60" i="32" s="1"/>
  <c r="I61" i="32" s="1"/>
  <c r="I62" i="32" s="1"/>
  <c r="I63" i="32" s="1"/>
  <c r="I64" i="32" s="1"/>
  <c r="I65" i="32" s="1"/>
  <c r="I66" i="32" s="1"/>
  <c r="I67" i="32" s="1"/>
  <c r="I68" i="32" s="1"/>
  <c r="I69" i="32" s="1"/>
  <c r="H13" i="22"/>
  <c r="B33" i="23"/>
  <c r="C33" i="23" s="1"/>
  <c r="B30" i="23"/>
  <c r="C30" i="23" s="1"/>
  <c r="B29" i="23"/>
  <c r="C29" i="23" s="1"/>
  <c r="B28" i="23"/>
  <c r="C28" i="23" s="1"/>
  <c r="B25" i="23"/>
  <c r="C25" i="23" s="1"/>
  <c r="B15" i="23"/>
  <c r="B14" i="23"/>
  <c r="B13" i="23"/>
  <c r="B12" i="23"/>
  <c r="H17" i="22"/>
  <c r="C6" i="22"/>
  <c r="B6" i="23" s="1"/>
  <c r="O101" i="3"/>
  <c r="B20" i="24"/>
  <c r="A20" i="24"/>
  <c r="B19" i="24"/>
  <c r="A19" i="24"/>
  <c r="B18" i="24"/>
  <c r="A18" i="24"/>
  <c r="B17" i="24"/>
  <c r="A17" i="24"/>
  <c r="B16" i="24"/>
  <c r="A16" i="24"/>
  <c r="B15" i="24"/>
  <c r="A15" i="24"/>
  <c r="B14" i="24"/>
  <c r="A14" i="24"/>
  <c r="B13" i="24"/>
  <c r="A13" i="24"/>
  <c r="B12" i="24"/>
  <c r="A12" i="24"/>
  <c r="B11" i="24"/>
  <c r="P55" i="6"/>
  <c r="P56" i="6"/>
  <c r="P57" i="6"/>
  <c r="P58" i="6"/>
  <c r="P59" i="6"/>
  <c r="P60" i="6"/>
  <c r="P61" i="6"/>
  <c r="P62" i="6"/>
  <c r="P63" i="6"/>
  <c r="P64" i="6"/>
  <c r="P65" i="6"/>
  <c r="P66" i="6"/>
  <c r="P67" i="6"/>
  <c r="P68" i="6"/>
  <c r="P69" i="6"/>
  <c r="P70" i="6"/>
  <c r="P71" i="6"/>
  <c r="P41" i="6"/>
  <c r="B20" i="23" s="1"/>
  <c r="C20" i="23" s="1"/>
  <c r="P42" i="6"/>
  <c r="B21" i="23" s="1"/>
  <c r="C21" i="23" s="1"/>
  <c r="P43" i="6"/>
  <c r="B22" i="23" s="1"/>
  <c r="C22" i="23" s="1"/>
  <c r="P44" i="6"/>
  <c r="P45" i="6"/>
  <c r="P48" i="6"/>
  <c r="P49" i="6"/>
  <c r="P50" i="6"/>
  <c r="P51" i="6"/>
  <c r="P52" i="6"/>
  <c r="P53" i="6"/>
  <c r="P54" i="6"/>
  <c r="P24" i="6"/>
  <c r="P25" i="6"/>
  <c r="P26" i="6"/>
  <c r="P27" i="6"/>
  <c r="P28" i="6"/>
  <c r="P29" i="6"/>
  <c r="P30" i="6"/>
  <c r="P31" i="6"/>
  <c r="P32" i="6"/>
  <c r="P33" i="6"/>
  <c r="P34" i="6"/>
  <c r="O95" i="34" s="1"/>
  <c r="P35" i="6"/>
  <c r="O97" i="34" s="1"/>
  <c r="P36" i="6"/>
  <c r="O98" i="34" s="1"/>
  <c r="P37" i="6"/>
  <c r="O99" i="34" s="1"/>
  <c r="P38" i="6"/>
  <c r="O100" i="34" s="1"/>
  <c r="P39" i="6"/>
  <c r="B18" i="23" s="1"/>
  <c r="C18" i="23" s="1"/>
  <c r="P40" i="6"/>
  <c r="B19" i="23" s="1"/>
  <c r="C19" i="23" s="1"/>
  <c r="P7" i="6"/>
  <c r="P8" i="6"/>
  <c r="O60" i="34" s="1"/>
  <c r="P9" i="6"/>
  <c r="P10" i="6"/>
  <c r="P11" i="6"/>
  <c r="O65" i="34" s="1"/>
  <c r="P12" i="6"/>
  <c r="P13" i="6"/>
  <c r="P14" i="6"/>
  <c r="O68" i="34" s="1"/>
  <c r="P15" i="6"/>
  <c r="P16" i="6"/>
  <c r="O70" i="34" s="1"/>
  <c r="P17" i="6"/>
  <c r="O71" i="34" s="1"/>
  <c r="P18" i="6"/>
  <c r="P19" i="6"/>
  <c r="O73" i="34" s="1"/>
  <c r="P20" i="6"/>
  <c r="O74" i="34" s="1"/>
  <c r="P21" i="6"/>
  <c r="O75" i="34" s="1"/>
  <c r="P22" i="6"/>
  <c r="P23" i="6"/>
  <c r="P6" i="6"/>
  <c r="Q3" i="16"/>
  <c r="B23" i="15"/>
  <c r="B24" i="15"/>
  <c r="B22" i="15"/>
  <c r="I3" i="14"/>
  <c r="I7" i="28"/>
  <c r="E7" i="28"/>
  <c r="Z5" i="28"/>
  <c r="AA5" i="28"/>
  <c r="AB5" i="28"/>
  <c r="AC5" i="28"/>
  <c r="AD5" i="28"/>
  <c r="AE5" i="28"/>
  <c r="AF5" i="28"/>
  <c r="AG5" i="28"/>
  <c r="AH5" i="28"/>
  <c r="AI5" i="28"/>
  <c r="AJ5" i="28"/>
  <c r="AK5" i="28"/>
  <c r="AL5" i="28"/>
  <c r="I71" i="33" l="1"/>
  <c r="I72" i="33" s="1"/>
  <c r="I73" i="33" s="1"/>
  <c r="I74" i="33" s="1"/>
  <c r="I75" i="33" s="1"/>
  <c r="I76" i="33" s="1"/>
  <c r="I77" i="33" s="1"/>
  <c r="I70" i="32"/>
  <c r="I71" i="32" s="1"/>
  <c r="I72" i="32" s="1"/>
  <c r="I73" i="32" s="1"/>
  <c r="I74" i="32" s="1"/>
  <c r="I75" i="32" s="1"/>
  <c r="I76" i="32" s="1"/>
  <c r="I77" i="32" s="1"/>
  <c r="B32" i="23"/>
  <c r="C32" i="23" s="1"/>
  <c r="B27" i="23"/>
  <c r="C27" i="23" s="1"/>
  <c r="B31" i="23"/>
  <c r="C31" i="23" s="1"/>
  <c r="B26" i="23"/>
  <c r="C26" i="23" s="1"/>
  <c r="A11" i="24"/>
  <c r="C5" i="24"/>
  <c r="J3" i="7"/>
  <c r="H3" i="4"/>
  <c r="F3" i="4"/>
  <c r="D3" i="4"/>
  <c r="B3" i="4"/>
  <c r="O114" i="3"/>
  <c r="O112" i="3"/>
  <c r="O110" i="3"/>
  <c r="O108" i="3"/>
  <c r="F13" i="1"/>
  <c r="F10" i="1"/>
  <c r="F7" i="1"/>
  <c r="M3" i="1"/>
  <c r="F7" i="13"/>
  <c r="F6" i="13"/>
  <c r="E7" i="10"/>
  <c r="E6" i="10"/>
  <c r="A4" i="10"/>
  <c r="C7" i="22" l="1"/>
  <c r="C6" i="24" s="1"/>
  <c r="A3" i="28"/>
  <c r="B7" i="23"/>
  <c r="B4" i="28"/>
  <c r="E2" i="26"/>
  <c r="E3" i="26"/>
  <c r="E4" i="26"/>
  <c r="E5" i="26"/>
  <c r="E6" i="26"/>
  <c r="E7" i="26"/>
  <c r="E8" i="26"/>
  <c r="A7" i="25" s="1"/>
  <c r="E9" i="26"/>
  <c r="E10" i="26"/>
  <c r="E11" i="26"/>
  <c r="E12" i="26"/>
  <c r="E13" i="26"/>
  <c r="E14" i="26"/>
  <c r="E15" i="26"/>
  <c r="E16" i="26"/>
  <c r="E17" i="26"/>
  <c r="E18" i="26"/>
  <c r="E19" i="26"/>
  <c r="E20" i="26"/>
  <c r="E21" i="26"/>
  <c r="F13" i="25"/>
  <c r="D21" i="20"/>
  <c r="D47" i="20"/>
  <c r="A10" i="25" l="1"/>
  <c r="G84" i="16" l="1"/>
  <c r="E88" i="16"/>
  <c r="F88" i="16"/>
  <c r="G88" i="16" l="1"/>
  <c r="S101" i="3"/>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N45" i="1" l="1"/>
  <c r="K55" i="3"/>
  <c r="R55" i="3" s="1"/>
  <c r="L47" i="1"/>
  <c r="L46" i="1"/>
  <c r="L45" i="1"/>
  <c r="L44" i="1"/>
</calcChain>
</file>

<file path=xl/sharedStrings.xml><?xml version="1.0" encoding="utf-8"?>
<sst xmlns="http://schemas.openxmlformats.org/spreadsheetml/2006/main" count="2655" uniqueCount="1480">
  <si>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</si>
  <si>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</si>
  <si>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</si>
  <si>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</si>
  <si>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</si>
  <si>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</si>
  <si>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</si>
  <si>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</si>
  <si>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</si>
  <si>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</si>
  <si>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</si>
  <si>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</si>
  <si>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</si>
  <si>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</si>
  <si>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</si>
  <si>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</si>
  <si>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</si>
  <si>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</si>
  <si>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</si>
  <si>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</si>
  <si>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</si>
  <si>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</si>
  <si>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</si>
  <si>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</si>
  <si>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</si>
  <si>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</si>
  <si>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</si>
  <si>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</si>
  <si>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</si>
  <si>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</si>
  <si>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</si>
  <si>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</si>
  <si>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</si>
  <si>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</si>
  <si>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</si>
  <si>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</si>
  <si>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</si>
  <si>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</si>
  <si>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</si>
  <si>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</si>
  <si>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</si>
  <si>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</si>
  <si>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</si>
  <si>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</si>
  <si>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</si>
  <si>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</si>
  <si>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</si>
  <si>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</si>
  <si>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</si>
  <si>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</si>
  <si>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</si>
  <si>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</si>
  <si>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</si>
  <si>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</si>
  <si>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</si>
  <si>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</si>
  <si>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</si>
  <si>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</si>
  <si>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</si>
  <si>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</si>
  <si>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</si>
  <si>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</si>
  <si>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</si>
  <si>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</si>
  <si>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</si>
  <si>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</si>
  <si>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</si>
  <si>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</si>
  <si>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</si>
  <si>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</si>
  <si>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</si>
  <si>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</si>
  <si>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</si>
  <si>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</si>
  <si>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</si>
  <si>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</si>
  <si>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</si>
  <si>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</si>
  <si>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</si>
  <si>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</si>
  <si>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</si>
  <si>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</si>
  <si>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</si>
  <si>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</si>
  <si>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</si>
  <si>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</si>
  <si>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</si>
  <si>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</si>
  <si>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</si>
  <si>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</si>
  <si>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</si>
  <si>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</si>
  <si>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</si>
  <si>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</si>
  <si>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</si>
  <si>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</si>
  <si>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</si>
  <si>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</si>
  <si>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</si>
  <si>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</si>
  <si>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</si>
  <si>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</si>
  <si>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</si>
  <si>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</si>
  <si>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</si>
  <si>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</si>
  <si>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</si>
  <si>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</si>
  <si>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</si>
  <si>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</si>
  <si>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</si>
  <si>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</si>
  <si>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</si>
  <si>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</si>
  <si>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</si>
  <si>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</si>
  <si>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</si>
  <si>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</si>
  <si>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</si>
  <si>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</si>
  <si>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</si>
  <si>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</si>
  <si>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</si>
  <si>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</si>
  <si>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</si>
  <si>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</si>
  <si>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</si>
  <si>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</si>
  <si>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</si>
  <si>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</si>
  <si>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</si>
  <si>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</si>
  <si>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</si>
  <si>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</si>
  <si>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</si>
  <si>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</si>
  <si>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</si>
  <si>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</si>
  <si>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</si>
  <si>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</si>
  <si>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</si>
  <si>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</si>
  <si>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</si>
  <si>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</si>
  <si>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</si>
  <si>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</si>
  <si>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</si>
  <si>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</si>
  <si>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</si>
  <si>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</si>
  <si>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</si>
  <si>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</si>
  <si>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</si>
  <si>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</si>
  <si>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</si>
  <si>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</si>
  <si>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</si>
  <si>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</si>
  <si>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</si>
  <si>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</si>
  <si>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</si>
  <si>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</si>
  <si>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</si>
  <si>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</si>
  <si>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</si>
  <si>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</si>
  <si>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</si>
  <si>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</si>
  <si>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</si>
  <si>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</si>
  <si>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</si>
  <si>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</si>
  <si>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</si>
  <si>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</si>
  <si>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</si>
  <si>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</si>
  <si>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</si>
  <si>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</si>
  <si>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</si>
  <si>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</si>
  <si>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</si>
  <si>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</si>
  <si>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</si>
  <si>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</si>
  <si>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</si>
  <si>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</si>
  <si>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</si>
  <si>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</si>
  <si>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</si>
  <si>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</si>
  <si>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</si>
  <si>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</si>
  <si>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</si>
  <si>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</si>
  <si>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</si>
  <si>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</si>
  <si>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</si>
  <si>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</si>
  <si>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</si>
  <si>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</si>
  <si>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</si>
  <si>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</si>
  <si>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</si>
  <si>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</si>
  <si>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</si>
  <si>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</si>
  <si>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</si>
  <si>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</si>
  <si>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</si>
  <si>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</si>
  <si>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</si>
  <si>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</si>
  <si>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</si>
  <si>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</si>
  <si>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</si>
  <si>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</si>
  <si>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</si>
  <si>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</si>
  <si>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</si>
  <si>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</si>
  <si>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</si>
  <si>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</si>
  <si>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</si>
  <si>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</si>
  <si>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</si>
  <si>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</si>
  <si>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</si>
  <si>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</si>
  <si>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</si>
  <si>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</si>
  <si>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</si>
  <si>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</si>
  <si>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</si>
  <si>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</si>
  <si>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</si>
  <si>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</si>
  <si>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</si>
  <si>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</si>
  <si>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</si>
  <si>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</si>
  <si>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</si>
  <si>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</si>
  <si>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</si>
  <si>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</si>
  <si>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</si>
  <si>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</si>
  <si>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</si>
  <si>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</si>
  <si>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</si>
  <si>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</si>
  <si>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</si>
  <si>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</si>
  <si>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</si>
  <si>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</si>
  <si>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</si>
  <si>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</si>
  <si>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</si>
  <si>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</si>
  <si>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</si>
  <si>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</si>
  <si>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</si>
  <si>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</si>
  <si>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</si>
  <si>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</si>
  <si>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</si>
  <si>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</si>
  <si>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</si>
  <si>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</si>
  <si>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</si>
  <si>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</si>
  <si>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</si>
  <si>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</si>
  <si>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</si>
  <si>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</si>
  <si>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</si>
  <si>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</si>
  <si>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</si>
  <si>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</si>
  <si>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</si>
  <si>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</si>
  <si>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</si>
  <si>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</si>
  <si>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</si>
  <si>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</si>
  <si>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</si>
  <si>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</si>
  <si>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</si>
  <si>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</si>
  <si>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</si>
  <si>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</si>
  <si>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</si>
  <si>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</si>
  <si>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</si>
  <si>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</si>
  <si>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</si>
  <si>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</si>
  <si>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</si>
  <si>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</si>
  <si>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</si>
  <si>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</si>
  <si>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</si>
  <si>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</si>
  <si>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</si>
  <si>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</si>
  <si>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</si>
  <si>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</si>
  <si>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</si>
  <si>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</si>
  <si>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</si>
  <si>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</si>
  <si>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</si>
  <si>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</si>
  <si>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</si>
  <si>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</si>
  <si>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</si>
  <si>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</si>
  <si>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</si>
  <si>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</si>
  <si>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</si>
  <si>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</si>
  <si>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</si>
  <si>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</si>
  <si>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</si>
  <si>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</si>
  <si>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</si>
  <si>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</si>
  <si>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</si>
  <si>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</si>
  <si>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</si>
  <si>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</si>
  <si>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</si>
  <si>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</si>
  <si>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</si>
  <si>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</si>
  <si>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</si>
  <si>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</si>
  <si>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</si>
  <si>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</si>
  <si>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</si>
  <si>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</si>
  <si>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</si>
  <si>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</si>
  <si>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</si>
  <si>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</si>
  <si>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</si>
  <si>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</si>
  <si>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</si>
  <si>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</si>
  <si>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</si>
  <si>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</si>
  <si>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</si>
  <si>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</si>
  <si>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</si>
  <si>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</si>
  <si>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</si>
  <si>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</si>
  <si>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</si>
  <si>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</si>
  <si>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</si>
  <si>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</si>
  <si>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</si>
  <si>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</si>
  <si>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</si>
  <si>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</si>
  <si>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</si>
  <si>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</si>
  <si>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</si>
  <si>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</si>
  <si>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</si>
  <si>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</si>
  <si>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</si>
  <si>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</si>
  <si>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</si>
  <si>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</si>
  <si>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</si>
  <si>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</si>
  <si>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</si>
  <si>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</si>
  <si>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</si>
  <si>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</si>
  <si>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</si>
  <si>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</si>
  <si>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</si>
  <si>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</si>
  <si>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</si>
  <si>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</si>
  <si>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</si>
  <si>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</si>
  <si>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</si>
  <si>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</si>
  <si>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</si>
  <si>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</si>
  <si>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</si>
  <si>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</si>
  <si>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</si>
  <si>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</si>
  <si>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</si>
  <si>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</si>
  <si>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</si>
  <si>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</si>
  <si>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</si>
  <si>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</si>
  <si>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</si>
  <si>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</si>
  <si>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</si>
  <si>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</si>
  <si>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</si>
  <si>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</si>
  <si>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</si>
  <si>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</si>
  <si>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</si>
  <si>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</si>
  <si>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</si>
  <si>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</si>
  <si>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</si>
  <si>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</si>
  <si>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</si>
  <si>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</si>
  <si>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</si>
  <si>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</si>
  <si>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</si>
  <si>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</si>
  <si>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</si>
  <si>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</si>
  <si>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</si>
  <si>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</si>
  <si>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</si>
  <si>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</si>
  <si>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</si>
  <si>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</si>
  <si>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</si>
  <si>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</si>
  <si>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</si>
  <si>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</si>
  <si>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</si>
  <si>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</si>
  <si>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</si>
  <si>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</si>
  <si>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</si>
  <si>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</si>
  <si>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</si>
  <si>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</si>
  <si>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</si>
  <si>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</si>
  <si>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</si>
  <si>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</si>
  <si>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</si>
  <si>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</si>
  <si>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</si>
  <si>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</si>
  <si>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</si>
  <si>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</si>
  <si>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</si>
  <si>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</si>
  <si>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</si>
  <si>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</si>
  <si>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</si>
  <si>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</si>
  <si>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</si>
  <si>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</si>
  <si>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</si>
  <si>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</si>
  <si>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</si>
  <si>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</si>
  <si>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</si>
  <si>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</si>
  <si>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</si>
  <si>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</si>
  <si>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</si>
  <si>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</si>
  <si>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</si>
  <si>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</si>
  <si>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</si>
  <si>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</si>
  <si>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</si>
  <si>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</si>
  <si>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</si>
  <si>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</si>
  <si>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</si>
  <si>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</si>
  <si>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</si>
  <si>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</si>
  <si>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</si>
  <si>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</si>
  <si>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</si>
  <si>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</si>
  <si>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</si>
  <si>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</si>
  <si>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</si>
  <si>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</si>
  <si>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</si>
  <si>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</si>
  <si>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</si>
  <si>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</si>
  <si>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</si>
  <si>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</si>
  <si>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</si>
  <si>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</si>
  <si>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</si>
  <si>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</si>
  <si>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</si>
  <si>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</si>
  <si>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</si>
  <si>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</si>
  <si>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</si>
  <si>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</si>
  <si>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</si>
  <si>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</si>
  <si>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</si>
  <si>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</si>
  <si>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</si>
  <si>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</si>
  <si>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</si>
  <si>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</si>
  <si>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</si>
  <si>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</si>
  <si>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</si>
  <si>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</si>
  <si>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</si>
  <si>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</si>
  <si>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</si>
  <si>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</si>
  <si>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</si>
  <si>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</si>
  <si>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</si>
  <si>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</si>
  <si>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</si>
  <si>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</si>
  <si>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</si>
  <si>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</si>
  <si>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</si>
  <si>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</si>
  <si>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</si>
  <si>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</si>
  <si>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</si>
  <si>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</si>
  <si>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</si>
  <si>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</si>
  <si>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</si>
  <si>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</si>
  <si>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</si>
  <si>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</si>
  <si>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</si>
  <si>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</si>
  <si>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</si>
  <si>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</si>
  <si>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</si>
  <si>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</si>
  <si>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</si>
  <si>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</si>
  <si>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</si>
  <si>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</si>
  <si>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</si>
  <si>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</si>
  <si>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</si>
  <si>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</si>
  <si>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</si>
  <si>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</si>
  <si>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</si>
  <si>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</si>
  <si>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</si>
  <si>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</si>
  <si>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</si>
  <si>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</si>
  <si>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</si>
  <si>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</si>
  <si>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</si>
  <si>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</si>
  <si>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</si>
  <si>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</si>
  <si>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</si>
  <si>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</si>
  <si>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</si>
  <si>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</si>
  <si>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</si>
  <si>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</si>
  <si>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</si>
  <si>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</si>
  <si>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</si>
  <si>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</si>
  <si>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</si>
  <si>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</si>
  <si>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</si>
  <si>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</si>
  <si>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</si>
  <si>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</si>
  <si>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</si>
  <si>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</si>
  <si>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</si>
  <si>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</si>
  <si>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</si>
  <si>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</si>
  <si>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</si>
  <si>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</si>
  <si>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</si>
  <si>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</si>
  <si>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</si>
  <si>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</si>
  <si>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</si>
  <si>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</si>
  <si>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</si>
  <si>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</si>
  <si>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</si>
  <si>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</si>
  <si>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</si>
  <si>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</si>
  <si>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</si>
  <si>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</si>
  <si>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</si>
  <si>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</si>
  <si>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</si>
  <si>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</si>
  <si>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</si>
  <si>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</si>
  <si>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</si>
  <si>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</si>
  <si>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</si>
  <si>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</si>
  <si>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</si>
  <si>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</si>
  <si>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</si>
  <si>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</si>
  <si>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</si>
  <si>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</si>
  <si>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</si>
  <si>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</si>
  <si>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</si>
  <si>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</si>
  <si>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</si>
  <si>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</si>
  <si>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</si>
  <si>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</si>
  <si>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</si>
  <si>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</si>
  <si>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</si>
  <si>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</si>
  <si>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</si>
  <si>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</si>
  <si>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</si>
  <si>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</si>
  <si>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</si>
  <si>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</si>
  <si>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</si>
  <si>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</si>
  <si>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</si>
  <si>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</si>
  <si>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</si>
  <si>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</si>
  <si>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</si>
  <si>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</si>
  <si>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</si>
  <si>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</si>
  <si>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</si>
  <si>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</si>
  <si>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</si>
  <si>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</si>
  <si>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</si>
  <si>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</si>
  <si>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</si>
  <si>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</si>
  <si>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</si>
  <si>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</si>
  <si>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</si>
  <si>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</si>
  <si>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</si>
  <si>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</si>
  <si>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</si>
  <si>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</si>
  <si>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</si>
  <si>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</si>
  <si>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</si>
  <si>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</si>
  <si>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</si>
  <si>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</si>
  <si>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</si>
  <si>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</si>
  <si>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</si>
  <si>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</si>
  <si>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</si>
  <si>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</si>
  <si>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</si>
  <si>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</si>
  <si>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</si>
  <si>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</si>
  <si>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</si>
  <si>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</si>
  <si>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</si>
  <si>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</si>
  <si>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</si>
  <si>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</si>
  <si>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</si>
  <si>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</si>
  <si>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</si>
  <si>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</si>
  <si>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</si>
  <si>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</si>
  <si>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</si>
  <si>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</si>
  <si>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</si>
  <si>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</si>
  <si>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</si>
  <si>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</si>
  <si>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</si>
  <si>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</si>
  <si>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</si>
  <si>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</si>
  <si>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</si>
  <si>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</si>
  <si>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</si>
  <si>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</si>
  <si>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</si>
  <si>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</si>
  <si>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</si>
  <si>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</si>
  <si>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</si>
  <si>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</si>
  <si>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</si>
  <si>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</si>
  <si>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</si>
  <si>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</si>
  <si>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</si>
  <si>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</si>
  <si>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</si>
  <si>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</si>
  <si>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</si>
  <si>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</si>
  <si>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</si>
  <si>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</si>
  <si>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</si>
  <si>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</si>
  <si>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</si>
  <si>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</si>
  <si>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</si>
  <si>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</si>
  <si>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</si>
  <si>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</si>
  <si>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</si>
  <si>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</si>
  <si>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</si>
  <si>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</si>
  <si>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</si>
  <si>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</si>
  <si>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</si>
  <si>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</si>
  <si>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</si>
  <si>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</si>
  <si>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</si>
  <si>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</si>
  <si>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</si>
  <si>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</si>
  <si>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</si>
  <si>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</si>
  <si>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</si>
  <si>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</si>
  <si>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</si>
  <si>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</si>
  <si>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</si>
  <si>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</si>
  <si>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</si>
  <si>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医療・福祉との連携</t>
  </si>
  <si>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</si>
  <si>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</si>
  <si>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</si>
  <si>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</si>
  <si>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</si>
  <si>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</si>
  <si>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</si>
  <si>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</si>
  <si>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</si>
  <si>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</si>
  <si>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</si>
  <si>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</si>
  <si>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</si>
  <si>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</si>
  <si>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</si>
  <si>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</si>
  <si>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</si>
  <si>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</si>
  <si>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</si>
  <si>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</si>
  <si>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</si>
  <si>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</si>
  <si>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</si>
  <si>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</si>
  <si>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</si>
  <si>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</si>
  <si>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</si>
  <si>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</si>
  <si>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</si>
  <si>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</si>
  <si>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</si>
  <si>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</si>
  <si>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</si>
  <si>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</si>
  <si>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</si>
  <si>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</si>
  <si>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</si>
  <si>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</si>
  <si>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</si>
  <si>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</si>
  <si>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</si>
  <si>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</si>
  <si>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</si>
  <si>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</si>
  <si>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</si>
  <si>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</si>
  <si>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</si>
  <si>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</si>
  <si>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</si>
  <si>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</si>
  <si>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</si>
  <si>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</si>
  <si>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</si>
  <si>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</si>
  <si>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</si>
  <si>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</si>
  <si>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</si>
  <si>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</si>
  <si>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</si>
  <si>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</si>
  <si>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</si>
  <si>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</si>
  <si>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</si>
  <si>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</si>
  <si>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</si>
  <si>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</si>
  <si>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</si>
  <si>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</si>
  <si>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</si>
  <si>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</si>
  <si>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</si>
  <si>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</si>
  <si>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</si>
  <si>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</si>
  <si>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</si>
  <si>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</si>
  <si>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</si>
  <si>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</si>
  <si>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</si>
  <si>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</si>
  <si>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</si>
  <si>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</si>
  <si>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</si>
  <si>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</si>
  <si>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</si>
  <si>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</si>
  <si>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</si>
  <si>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</si>
  <si>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</si>
  <si>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</si>
  <si>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</si>
  <si>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</si>
  <si>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</si>
  <si>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</si>
  <si>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</si>
  <si>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</si>
  <si>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</si>
  <si>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</si>
  <si>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</si>
  <si>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</si>
  <si>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</si>
  <si>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</si>
  <si>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</si>
  <si>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</si>
  <si>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</si>
  <si>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</si>
  <si>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</si>
  <si>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</si>
  <si>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</si>
  <si>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</si>
  <si>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</si>
  <si>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</si>
  <si>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</si>
  <si>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</si>
  <si>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</si>
  <si>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</si>
  <si>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</si>
  <si>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</si>
  <si>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</si>
  <si>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</si>
  <si>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</si>
  <si>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</si>
  <si>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</si>
  <si>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</si>
  <si>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</si>
  <si>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</si>
  <si>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</si>
  <si>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</si>
  <si>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</si>
  <si>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</si>
  <si>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</si>
  <si>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</si>
  <si>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</si>
  <si>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</si>
  <si>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</si>
  <si>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</si>
  <si>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</si>
  <si>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</si>
  <si>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</si>
  <si>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</si>
  <si>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</si>
  <si>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</si>
  <si>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</si>
  <si>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</si>
  <si>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</si>
  <si>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</si>
  <si>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</si>
  <si>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</si>
  <si>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</si>
  <si>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</si>
  <si>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</si>
  <si>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</si>
  <si>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</si>
  <si>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</si>
  <si>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</si>
  <si>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</si>
  <si>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</si>
  <si>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</si>
  <si>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</si>
  <si>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</si>
  <si>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</si>
  <si>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</si>
  <si>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</si>
  <si>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</si>
  <si>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</si>
  <si>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</si>
  <si>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</si>
  <si>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</si>
  <si>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</si>
  <si>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</si>
  <si>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</si>
  <si>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</si>
  <si>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</si>
  <si>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</si>
  <si>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</si>
  <si>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</si>
  <si>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</si>
  <si>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</si>
  <si>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</si>
  <si>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</si>
  <si>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</si>
  <si>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</si>
  <si>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</si>
  <si>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</si>
  <si>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</si>
  <si>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</si>
  <si>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</si>
  <si>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</si>
  <si>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</si>
  <si>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</si>
  <si>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</si>
  <si>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</si>
  <si>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</si>
  <si>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</si>
  <si>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</si>
  <si>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</si>
  <si>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</si>
  <si>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</si>
  <si>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</si>
  <si>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</si>
  <si>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</si>
  <si>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</si>
  <si>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</si>
  <si>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</si>
  <si>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</si>
  <si>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</si>
  <si>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</si>
  <si>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</si>
  <si>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</si>
  <si>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</si>
  <si>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</si>
  <si>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</si>
  <si>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</si>
  <si>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</si>
  <si>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</si>
  <si>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</si>
  <si>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</si>
  <si>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</si>
  <si>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</si>
  <si>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</si>
  <si>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</si>
  <si>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</si>
  <si>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</si>
  <si>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</si>
  <si>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</si>
  <si>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</si>
  <si>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</si>
  <si>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</si>
  <si>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</si>
  <si>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</si>
  <si>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</si>
  <si>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長寿命化への活用</t>
    <rPh sb="0" eb="4">
      <t>チョウジュミョウカ</t>
    </rPh>
    <rPh sb="6" eb="8">
      <t>カツヨウ</t>
    </rPh>
    <phoneticPr fontId="85"/>
  </si>
  <si>
    <t>活動
実施日</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</si>
  <si>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</si>
  <si>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</si>
  <si>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</si>
  <si>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</si>
  <si>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</si>
  <si>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</si>
  <si>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</si>
  <si>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</si>
  <si>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○○年度　</t>
    <rPh sb="2" eb="4">
      <t>ネンド</t>
    </rPh>
    <phoneticPr fontId="85"/>
  </si>
  <si>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</si>
  <si>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</si>
  <si>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</si>
  <si>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</si>
  <si>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</si>
  <si>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</si>
  <si>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</si>
  <si>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</si>
  <si>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</si>
  <si>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</si>
  <si>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</si>
  <si>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</si>
  <si>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</si>
  <si>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</si>
  <si>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</si>
  <si>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</si>
  <si>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</si>
  <si>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</si>
  <si>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</si>
  <si>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</si>
  <si>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</si>
  <si>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</si>
  <si>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</si>
  <si>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</si>
  <si>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</si>
  <si>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</si>
  <si>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</si>
  <si>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</si>
  <si>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</si>
  <si>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</si>
  <si>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</si>
  <si>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</si>
  <si>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</si>
  <si>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</si>
  <si>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</si>
  <si>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</si>
  <si>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</si>
  <si>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</si>
  <si>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</si>
  <si>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</si>
  <si>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</si>
  <si>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</si>
  <si>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</si>
  <si>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</si>
  <si>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</si>
  <si>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</si>
  <si>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</si>
  <si>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</si>
  <si>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</si>
  <si>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</si>
  <si>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</si>
  <si>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</si>
  <si>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</si>
  <si>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</si>
  <si>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</si>
  <si>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</si>
  <si>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</si>
  <si>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</si>
  <si>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</si>
  <si>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</si>
  <si>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</si>
  <si>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</si>
  <si>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</si>
  <si>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</si>
  <si>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</si>
  <si>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</si>
  <si>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</si>
  <si>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</si>
  <si>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</si>
  <si>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</si>
  <si>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</si>
  <si>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</si>
  <si>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</si>
  <si>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</si>
  <si>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</si>
  <si>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</si>
  <si>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</si>
  <si>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</si>
  <si>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</si>
  <si>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</si>
  <si>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</si>
  <si>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</si>
  <si>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</si>
  <si>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</si>
  <si>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</si>
  <si>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</si>
  <si>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</si>
  <si>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</si>
  <si>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</si>
  <si>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</si>
  <si>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</si>
  <si>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</si>
  <si>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</si>
  <si>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</si>
  <si>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</si>
  <si>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</si>
  <si>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</si>
  <si>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</si>
  <si>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</si>
  <si>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</si>
  <si>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</si>
  <si>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</si>
  <si>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</si>
  <si>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</si>
  <si>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</si>
  <si>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</si>
  <si>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</si>
  <si>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</si>
  <si>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</si>
  <si>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</si>
  <si>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</si>
  <si>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</si>
  <si>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</si>
  <si>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</si>
  <si>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</si>
  <si>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</si>
  <si>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</si>
  <si>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</si>
  <si>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</si>
  <si>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</si>
  <si>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</si>
  <si>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</si>
  <si>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</si>
  <si>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</si>
  <si>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</si>
  <si>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</si>
  <si>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</si>
  <si>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</si>
  <si>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</si>
  <si>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</si>
  <si>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</si>
  <si>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</si>
  <si>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</si>
  <si>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</si>
  <si>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</si>
  <si>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</si>
  <si>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</si>
  <si>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</si>
  <si>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</si>
  <si>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</si>
  <si>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</si>
  <si>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</si>
  <si>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</si>
  <si>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</si>
  <si>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</si>
  <si>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</si>
  <si>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</si>
  <si>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</si>
  <si>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</si>
  <si>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</si>
  <si>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</si>
  <si>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</si>
  <si>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</si>
  <si>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</si>
  <si>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</si>
  <si>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</si>
  <si>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</si>
  <si>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</si>
  <si>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</si>
  <si>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</si>
  <si>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</si>
  <si>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</si>
  <si>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</si>
  <si>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</si>
  <si>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</si>
  <si>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</si>
  <si>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</si>
  <si>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</si>
  <si>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</si>
  <si>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</si>
  <si>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</si>
  <si>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</si>
  <si>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</si>
  <si>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</si>
  <si>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</si>
  <si>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</si>
  <si>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</si>
  <si>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</si>
  <si>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</si>
  <si>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</si>
  <si>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</si>
  <si>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</si>
  <si>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</si>
  <si>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</si>
  <si>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</si>
  <si>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</si>
  <si>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</si>
  <si>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</si>
  <si>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</si>
  <si>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</si>
  <si>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</si>
  <si>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</si>
  <si>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</si>
  <si>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</si>
  <si>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</si>
  <si>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</si>
  <si>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</si>
  <si>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</si>
  <si>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</si>
  <si>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</si>
  <si>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</si>
  <si>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</si>
  <si>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</si>
  <si>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</si>
  <si>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</si>
  <si>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</si>
  <si>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</si>
  <si>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</si>
  <si>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</si>
  <si>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</si>
  <si>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</si>
  <si>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</si>
  <si>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</si>
  <si>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</si>
  <si>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</si>
  <si>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</si>
  <si>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</si>
  <si>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</si>
  <si>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</si>
  <si>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</si>
  <si>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</si>
  <si>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</si>
  <si>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</si>
  <si>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</si>
  <si>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</si>
  <si>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</si>
  <si>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</si>
  <si>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</si>
  <si>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</si>
  <si>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</si>
  <si>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</si>
  <si>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</si>
  <si>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</si>
  <si>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</si>
  <si>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</si>
  <si>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</si>
  <si>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</si>
  <si>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</si>
  <si>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</si>
  <si>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</si>
  <si>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</si>
  <si>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</si>
  <si>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</si>
  <si>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</si>
  <si>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</si>
  <si>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</si>
  <si>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</si>
  <si>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</si>
  <si>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</si>
  <si>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</si>
  <si>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</si>
  <si>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</si>
  <si>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</si>
  <si>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</si>
  <si>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</si>
  <si>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</si>
  <si>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</si>
  <si>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</si>
  <si>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</si>
  <si>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</si>
  <si>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</si>
  <si>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</si>
  <si>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</si>
  <si>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</si>
  <si>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</si>
  <si>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</si>
  <si>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</si>
  <si>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</si>
  <si>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</si>
  <si>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</si>
  <si>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</si>
  <si>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</si>
  <si>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</si>
  <si>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</si>
  <si>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</si>
  <si>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</si>
  <si>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</si>
  <si>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</si>
  <si>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</si>
  <si>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</si>
  <si>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</si>
  <si>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</si>
  <si>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</si>
  <si>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</si>
  <si>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</si>
  <si>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</si>
  <si>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</si>
  <si>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</si>
  <si>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</si>
  <si>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</si>
  <si>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</si>
  <si>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</si>
  <si>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</si>
  <si>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</si>
  <si>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</si>
  <si>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</si>
  <si>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</si>
  <si>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</si>
  <si>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</si>
  <si>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</si>
  <si>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</si>
  <si>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</si>
  <si>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</si>
  <si>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</si>
  <si>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</si>
  <si>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</si>
  <si>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</si>
  <si>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</si>
  <si>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</si>
  <si>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ﾋﾉﾁｮｳ</t>
  </si>
  <si>
    <t>日野町</t>
  </si>
  <si>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</si>
  <si>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</si>
  <si>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</si>
  <si>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</si>
  <si>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</si>
  <si>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</si>
  <si>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</si>
  <si>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</si>
  <si>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</si>
  <si>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</si>
  <si>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</si>
  <si>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</si>
  <si>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</si>
  <si>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</si>
  <si>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</si>
  <si>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</si>
  <si>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</si>
  <si>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</si>
  <si>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</si>
  <si>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</si>
  <si>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</si>
  <si>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</si>
  <si>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</si>
  <si>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</si>
  <si>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</si>
  <si>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</si>
  <si>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</si>
  <si>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</si>
  <si>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</si>
  <si>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</si>
  <si>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</si>
  <si>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</si>
  <si>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</si>
  <si>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</si>
  <si>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</si>
  <si>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</si>
  <si>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</si>
  <si>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</si>
  <si>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</si>
  <si>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</si>
  <si>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</si>
  <si>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</si>
  <si>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</si>
  <si>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</si>
  <si>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</si>
  <si>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</si>
  <si>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</si>
  <si>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</si>
  <si>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</si>
  <si>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</si>
  <si>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</si>
  <si>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</si>
  <si>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</si>
  <si>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</si>
  <si>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</si>
  <si>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</si>
  <si>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</si>
  <si>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</si>
  <si>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</si>
  <si>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</si>
  <si>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</si>
  <si>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</si>
  <si>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</si>
  <si>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</si>
  <si>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</si>
  <si>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</si>
  <si>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</si>
  <si>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</si>
  <si>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</si>
  <si>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</si>
  <si>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</si>
  <si>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</si>
  <si>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</si>
  <si>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</si>
  <si>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</si>
  <si>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</si>
  <si>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</si>
  <si>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</si>
  <si>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</si>
  <si>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</si>
  <si>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</si>
  <si>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</si>
  <si>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</si>
  <si>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</si>
  <si>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</si>
  <si>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</si>
  <si>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</si>
  <si>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</si>
  <si>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</si>
  <si>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</si>
  <si>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</si>
  <si>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</si>
  <si>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</si>
  <si>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</si>
  <si>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</si>
  <si>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</si>
  <si>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</si>
  <si>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</si>
  <si>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</si>
  <si>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</si>
  <si>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この線より上に行を挿入してください。</t>
    <rPh sb="2" eb="3">
      <t>セン</t>
    </rPh>
    <rPh sb="5" eb="6">
      <t>ウエ</t>
    </rPh>
    <rPh sb="7" eb="8">
      <t>ギョウ</t>
    </rPh>
    <rPh sb="9" eb="11">
      <t>ソウニュウ</t>
    </rPh>
    <phoneticPr fontId="85"/>
  </si>
  <si>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</si>
  <si>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</si>
  <si>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</si>
  <si>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【活動組織から市町村に提出するもの】</t>
    <phoneticPr fontId="70"/>
  </si>
  <si>
    <t>農林水産省様式</t>
    <phoneticPr fontId="70"/>
  </si>
  <si>
    <t>【市町村から都道府県に提出するもの】</t>
    <phoneticPr fontId="4"/>
  </si>
  <si>
    <t>滋賀県</t>
    <rPh sb="0" eb="3">
      <t>シガケン</t>
    </rPh>
    <phoneticPr fontId="4"/>
  </si>
  <si>
    <t>生物多様性保全水路整備（排水路）（生態系保全）</t>
  </si>
  <si>
    <t>生物多様性保全水路整備（排水路）</t>
    <phoneticPr fontId="4"/>
  </si>
  <si>
    <t>生物多様性保全水路整備（排水路）</t>
    <phoneticPr fontId="4"/>
  </si>
  <si>
    <t>101 水田からの排水（濁水）管理（水質保全）</t>
    <phoneticPr fontId="2"/>
  </si>
  <si>
    <t>公共用水域の水質保全活動</t>
    <phoneticPr fontId="2"/>
  </si>
  <si>
    <t>102 内湖や水質浄化池、浄化型水路の機能維持増進活動（公共用水域の水質保全活動）</t>
    <phoneticPr fontId="2"/>
  </si>
  <si>
    <t>水田の貯留機能向上活動</t>
    <phoneticPr fontId="2"/>
  </si>
  <si>
    <t>103 水田の貯留機能向上活動（水田の貯留機能向上活動）</t>
    <phoneticPr fontId="2"/>
  </si>
  <si>
    <t>生物多様性の回復</t>
    <phoneticPr fontId="2"/>
  </si>
  <si>
    <t>104 水田魚道の設置（生物多様性の回復）</t>
    <phoneticPr fontId="2"/>
  </si>
  <si>
    <t>104 水田魚道の設置（生物多様性の回復）</t>
    <phoneticPr fontId="2"/>
  </si>
  <si>
    <t>生物多様性の回復</t>
    <phoneticPr fontId="2"/>
  </si>
  <si>
    <t>105 水路魚道の設置（生物多様性の回復）</t>
    <phoneticPr fontId="2"/>
  </si>
  <si>
    <t>106 生息環境向上施設の設置（生物多様性の回復）</t>
    <phoneticPr fontId="2"/>
  </si>
  <si>
    <t>106 生息環境向上施設の設置（生物多様性の回復）</t>
    <phoneticPr fontId="2"/>
  </si>
  <si>
    <t>107 生物の移動経路の確保（生物多様性の回復）</t>
    <phoneticPr fontId="2"/>
  </si>
  <si>
    <t>長寿命化</t>
    <rPh sb="0" eb="1">
      <t>チョウ</t>
    </rPh>
    <rPh sb="1" eb="4">
      <t>ジュミョウカ</t>
    </rPh>
    <phoneticPr fontId="2"/>
  </si>
  <si>
    <t>108 生物多様性保全水路整備（施設の長寿命化）</t>
    <rPh sb="4" eb="15">
      <t>セイブツタヨウセイホゼンスイロセイビ</t>
    </rPh>
    <rPh sb="16" eb="18">
      <t>シセツ</t>
    </rPh>
    <rPh sb="19" eb="23">
      <t>チョウジュミョウカ</t>
    </rPh>
    <phoneticPr fontId="2"/>
  </si>
  <si>
    <t>生態系保全・水質保全</t>
    <rPh sb="0" eb="3">
      <t>セイタイケイ</t>
    </rPh>
    <rPh sb="3" eb="5">
      <t>ホゼン</t>
    </rPh>
    <rPh sb="6" eb="10">
      <t>スイシツホゼン</t>
    </rPh>
    <phoneticPr fontId="2"/>
  </si>
  <si>
    <t>101 水田からの排水（濁水）管理（水質保全）</t>
    <phoneticPr fontId="2"/>
  </si>
  <si>
    <t>103 水田の貯留機能向上活動（水田の貯留機能向上活動）</t>
    <phoneticPr fontId="2"/>
  </si>
  <si>
    <t>105 水路魚道の設置（生物多様性の回復）</t>
    <phoneticPr fontId="2"/>
  </si>
  <si>
    <t>107 生物の移動経路の確保（生物多様性の回復）</t>
    <phoneticPr fontId="2"/>
  </si>
  <si>
    <t>108 生物多様性保全水路整備（排水路）（生態系保全）</t>
  </si>
  <si>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9" eb="11">
      <t>カツドウ</t>
    </rPh>
    <rPh sb="11" eb="13">
      <t>ソシキ</t>
    </rPh>
    <rPh sb="14" eb="15">
      <t>カタ</t>
    </rPh>
    <rPh sb="17" eb="20">
      <t>センタクシ</t>
    </rPh>
    <rPh sb="21" eb="23">
      <t>ヘンコウ</t>
    </rPh>
    <phoneticPr fontId="4"/>
  </si>
  <si>
    <t>←押印省略可能</t>
    <rPh sb="1" eb="7">
      <t>オウインショウリャクカノウ</t>
    </rPh>
    <phoneticPr fontId="4"/>
  </si>
  <si>
    <r>
      <t xml:space="preserve">農業の有する多面的機能の発揮の促進に関する活動計画書
</t>
    </r>
    <r>
      <rPr>
        <sz val="11"/>
        <rFont val="メイリオ"/>
        <family val="3"/>
        <charset val="128"/>
      </rPr>
      <t>（多面的機能支払に係る活動計画書、</t>
    </r>
    <r>
      <rPr>
        <strike/>
        <sz val="11"/>
        <rFont val="メイリオ"/>
        <family val="3"/>
        <charset val="128"/>
      </rPr>
      <t>中山間地域等直接支払に係る集落協定、</t>
    </r>
    <r>
      <rPr>
        <sz val="11"/>
        <rFont val="メイリオ"/>
        <family val="3"/>
        <charset val="128"/>
      </rPr>
      <t xml:space="preserve">
</t>
    </r>
    <r>
      <rPr>
        <strike/>
        <sz val="11"/>
        <rFont val="メイリオ"/>
        <family val="3"/>
        <charset val="128"/>
      </rPr>
      <t>環境保全型農業直接支払に係る営農活動計画書</t>
    </r>
    <r>
      <rPr>
        <sz val="11"/>
        <rFont val="メイリオ"/>
        <family val="3"/>
        <charset val="128"/>
      </rPr>
      <t>）</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</si>
  <si>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t>
    <phoneticPr fontId="4"/>
  </si>
  <si>
    <t>環境保全型は｢1｣、防災減災型は｢2｣、生態系保全型は｢3｣を入力して下さい。</t>
    <rPh sb="0" eb="2">
      <t>カンキョウ</t>
    </rPh>
    <rPh sb="2" eb="4">
      <t>ホゼン</t>
    </rPh>
    <rPh sb="4" eb="5">
      <t>ガタ</t>
    </rPh>
    <rPh sb="10" eb="12">
      <t>ボウサイ</t>
    </rPh>
    <rPh sb="12" eb="14">
      <t>ゲンサイ</t>
    </rPh>
    <rPh sb="14" eb="15">
      <t>ガタ</t>
    </rPh>
    <rPh sb="20" eb="22">
      <t>セイタイ</t>
    </rPh>
    <rPh sb="22" eb="23">
      <t>ケイ</t>
    </rPh>
    <rPh sb="23" eb="25">
      <t>ホゼン</t>
    </rPh>
    <rPh sb="25" eb="26">
      <t>ガタ</t>
    </rPh>
    <rPh sb="31" eb="33">
      <t>ニュウリョク</t>
    </rPh>
    <rPh sb="35" eb="36">
      <t>クダ</t>
    </rPh>
    <phoneticPr fontId="4"/>
  </si>
  <si>
    <t>↑「生態系保全・水質保全」「景観形成・生活環境保全」、「水田貯留機能増進・地下水かん養」「資源循環」から選択</t>
    <phoneticPr fontId="4"/>
  </si>
  <si>
    <t>※広域活動組織以外の活動組織で、直営施工を実施しない場合、交付単価を5/6に低減しなければならないため、必ず直営施工を実施するようにしてください。</t>
    <rPh sb="1" eb="9">
      <t>コウイキカツドウソシキイガイ</t>
    </rPh>
    <rPh sb="10" eb="14">
      <t>カツドウソシキ</t>
    </rPh>
    <rPh sb="16" eb="20">
      <t>チョクエイセコウ</t>
    </rPh>
    <rPh sb="21" eb="23">
      <t>ジッシ</t>
    </rPh>
    <rPh sb="26" eb="28">
      <t>バアイ</t>
    </rPh>
    <rPh sb="29" eb="33">
      <t>コウフタンカ</t>
    </rPh>
    <rPh sb="38" eb="40">
      <t>テイゲン</t>
    </rPh>
    <rPh sb="52" eb="53">
      <t>カナラ</t>
    </rPh>
    <rPh sb="54" eb="56">
      <t>チョクエイ</t>
    </rPh>
    <rPh sb="56" eb="58">
      <t>セコウ</t>
    </rPh>
    <rPh sb="59" eb="61">
      <t>ジッシ</t>
    </rPh>
    <phoneticPr fontId="4"/>
  </si>
  <si>
    <t>〈留意事項〉</t>
    <rPh sb="1" eb="5">
      <t>リュウイジコウ</t>
    </rPh>
    <phoneticPr fontId="4"/>
  </si>
  <si>
    <t>○１つの活動を分けて実施する場合は、それぞれを１件として考え、１件ずつ記載してください。</t>
    <rPh sb="4" eb="6">
      <t>カツドウ</t>
    </rPh>
    <rPh sb="7" eb="8">
      <t>ワ</t>
    </rPh>
    <rPh sb="10" eb="12">
      <t>ジッシ</t>
    </rPh>
    <rPh sb="14" eb="16">
      <t>バアイ</t>
    </rPh>
    <rPh sb="24" eb="25">
      <t>ケン</t>
    </rPh>
    <rPh sb="28" eb="29">
      <t>カンガ</t>
    </rPh>
    <rPh sb="32" eb="33">
      <t>ケン</t>
    </rPh>
    <rPh sb="35" eb="37">
      <t>キサイ</t>
    </rPh>
    <phoneticPr fontId="4"/>
  </si>
  <si>
    <r>
      <t>○</t>
    </r>
    <r>
      <rPr>
        <u/>
        <sz val="10"/>
        <rFont val="HG丸ｺﾞｼｯｸM-PRO"/>
        <family val="3"/>
        <charset val="128"/>
      </rPr>
      <t>概算事業費の根拠となる資料（積算根拠や見積書）を整理</t>
    </r>
    <r>
      <rPr>
        <sz val="10"/>
        <rFont val="HG丸ｺﾞｼｯｸM-PRO"/>
        <family val="3"/>
        <charset val="128"/>
      </rPr>
      <t>してください。</t>
    </r>
    <rPh sb="1" eb="3">
      <t>ガイサン</t>
    </rPh>
    <rPh sb="3" eb="6">
      <t>ジギョウヒ</t>
    </rPh>
    <rPh sb="7" eb="9">
      <t>コンキョ</t>
    </rPh>
    <rPh sb="12" eb="14">
      <t>シリョウ</t>
    </rPh>
    <rPh sb="15" eb="17">
      <t>セキサン</t>
    </rPh>
    <rPh sb="17" eb="19">
      <t>コンキョ</t>
    </rPh>
    <rPh sb="20" eb="22">
      <t>ミツ</t>
    </rPh>
    <rPh sb="22" eb="23">
      <t>ショ</t>
    </rPh>
    <rPh sb="25" eb="27">
      <t>セイリ</t>
    </rPh>
    <phoneticPr fontId="4"/>
  </si>
  <si>
    <t>←（記載例）適宜修正してください</t>
    <rPh sb="2" eb="5">
      <t>キサイレイ</t>
    </rPh>
    <rPh sb="6" eb="8">
      <t>テキギ</t>
    </rPh>
    <rPh sb="8" eb="10">
      <t>シュウセイ</t>
    </rPh>
    <phoneticPr fontId="4"/>
  </si>
  <si>
    <t>　算定根拠について、市町担当者から提出を求められた場合には添付すること。</t>
    <rPh sb="1" eb="3">
      <t>サンテイ</t>
    </rPh>
    <rPh sb="3" eb="5">
      <t>コンキョ</t>
    </rPh>
    <rPh sb="10" eb="11">
      <t>シ</t>
    </rPh>
    <rPh sb="11" eb="12">
      <t>マチ</t>
    </rPh>
    <rPh sb="12" eb="15">
      <t>タントウシャ</t>
    </rPh>
    <rPh sb="17" eb="19">
      <t>テイシュツ</t>
    </rPh>
    <rPh sb="20" eb="21">
      <t>モト</t>
    </rPh>
    <rPh sb="25" eb="27">
      <t>バアイ</t>
    </rPh>
    <rPh sb="29" eb="31">
      <t>テンプ</t>
    </rPh>
    <phoneticPr fontId="93"/>
  </si>
  <si>
    <t>市町担当者における妥当性の確認欄</t>
    <rPh sb="0" eb="1">
      <t>シ</t>
    </rPh>
    <rPh sb="1" eb="2">
      <t>マチ</t>
    </rPh>
    <rPh sb="2" eb="5">
      <t>タントウシャ</t>
    </rPh>
    <rPh sb="9" eb="12">
      <t>ダトウセイ</t>
    </rPh>
    <rPh sb="13" eb="15">
      <t>カクニン</t>
    </rPh>
    <rPh sb="15" eb="16">
      <t>ラン</t>
    </rPh>
    <phoneticPr fontId="93"/>
  </si>
  <si>
    <t>（様式第１－7号）</t>
    <rPh sb="1" eb="3">
      <t>ヨウシキ</t>
    </rPh>
    <rPh sb="3" eb="4">
      <t>ダイ</t>
    </rPh>
    <rPh sb="7" eb="8">
      <t>ゴウ</t>
    </rPh>
    <phoneticPr fontId="4"/>
  </si>
  <si>
    <t>多面的機能支払交付金 金銭出納簿</t>
    <phoneticPr fontId="4"/>
  </si>
  <si>
    <t>日付</t>
    <phoneticPr fontId="4"/>
  </si>
  <si>
    <t>内　　容</t>
    <phoneticPr fontId="4"/>
  </si>
  <si>
    <t>領収書
番号</t>
    <phoneticPr fontId="4"/>
  </si>
  <si>
    <t>活動
実施日</t>
    <phoneticPr fontId="4"/>
  </si>
  <si>
    <t>備考</t>
    <phoneticPr fontId="4"/>
  </si>
  <si>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</si>
  <si>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分類</t>
    <phoneticPr fontId="4"/>
  </si>
  <si>
    <t>多面的機能支払交付金 金銭出納簿</t>
    <phoneticPr fontId="4"/>
  </si>
  <si>
    <t>日付</t>
    <phoneticPr fontId="4"/>
  </si>
  <si>
    <t>分類</t>
    <phoneticPr fontId="4"/>
  </si>
  <si>
    <t>内　　容</t>
    <phoneticPr fontId="4"/>
  </si>
  <si>
    <t>領収書
番号</t>
    <phoneticPr fontId="4"/>
  </si>
  <si>
    <t>備考</t>
    <phoneticPr fontId="4"/>
  </si>
  <si>
    <t>53　鳥獣被害防止対策及び環境改善活動の強化</t>
    <rPh sb="3" eb="5">
      <t>チョウジュウ</t>
    </rPh>
    <rPh sb="5" eb="7">
      <t>ヒガイ</t>
    </rPh>
    <rPh sb="7" eb="9">
      <t>ボウシ</t>
    </rPh>
    <rPh sb="9" eb="11">
      <t>タイサク</t>
    </rPh>
    <rPh sb="11" eb="12">
      <t>オヨ</t>
    </rPh>
    <phoneticPr fontId="4"/>
  </si>
  <si>
    <t>※領収書は、通し番号を記入した上で、必ず保管しておいてください。</t>
    <rPh sb="1" eb="4">
      <t>リョウシュウショ</t>
    </rPh>
    <rPh sb="6" eb="7">
      <t>トオ</t>
    </rPh>
    <rPh sb="8" eb="10">
      <t>バンゴウ</t>
    </rPh>
    <rPh sb="11" eb="13">
      <t>キニュウ</t>
    </rPh>
    <rPh sb="15" eb="16">
      <t>ウエ</t>
    </rPh>
    <rPh sb="18" eb="19">
      <t>カナラ</t>
    </rPh>
    <rPh sb="20" eb="22">
      <t>ホカン</t>
    </rPh>
    <phoneticPr fontId="4"/>
  </si>
  <si>
    <r>
      <t>③　農業者以外の団体</t>
    </r>
    <r>
      <rPr>
        <sz val="10"/>
        <color indexed="8"/>
        <rFont val="メイリオ"/>
        <family val="3"/>
        <charset val="128"/>
      </rPr>
      <t>　（代表者名のみ記載する。）</t>
    </r>
    <rPh sb="2" eb="5">
      <t>ノウギョウシャ</t>
    </rPh>
    <rPh sb="5" eb="7">
      <t>イガイ</t>
    </rPh>
    <rPh sb="8" eb="10">
      <t>ダンタイ</t>
    </rPh>
    <rPh sb="12" eb="15">
      <t>ダイヒョウシャ</t>
    </rPh>
    <rPh sb="15" eb="16">
      <t>メイ</t>
    </rPh>
    <rPh sb="18" eb="20">
      <t>キサイ</t>
    </rPh>
    <phoneticPr fontId="4"/>
  </si>
  <si>
    <r>
      <t>資源向上支払（長寿命化）において実施する対策工事は、</t>
    </r>
    <r>
      <rPr>
        <b/>
        <u/>
        <sz val="10"/>
        <color rgb="FFFF0000"/>
        <rFont val="HG丸ｺﾞｼｯｸM-PRO"/>
        <family val="3"/>
        <charset val="128"/>
      </rPr>
      <t>原則、１工事１件あたり200万円未満</t>
    </r>
    <r>
      <rPr>
        <sz val="10"/>
        <rFont val="HG丸ｺﾞｼｯｸM-PRO"/>
        <family val="3"/>
        <charset val="128"/>
      </rPr>
      <t>ですが、他事業への移行が困難（採択要件に合致しない等）なものについては、県要綱基本方針により工事１件あたり400万円までの実施が可能となっています。これに該当する場合のみ、長寿命化整備計画書（下表）に記載し、市町の認定を受けてください。</t>
    </r>
    <rPh sb="0" eb="6">
      <t>シゲンコウジョウシハライ</t>
    </rPh>
    <rPh sb="7" eb="11">
      <t>チョウジュミョウカ</t>
    </rPh>
    <rPh sb="16" eb="18">
      <t>ジッシ</t>
    </rPh>
    <rPh sb="20" eb="24">
      <t>タイサクコウジ</t>
    </rPh>
    <rPh sb="26" eb="28">
      <t>ゲンソク</t>
    </rPh>
    <rPh sb="30" eb="32">
      <t>コウジ</t>
    </rPh>
    <rPh sb="33" eb="34">
      <t>ケン</t>
    </rPh>
    <rPh sb="40" eb="42">
      <t>マンエン</t>
    </rPh>
    <rPh sb="42" eb="44">
      <t>ミマン</t>
    </rPh>
    <rPh sb="48" eb="51">
      <t>タジギョウ</t>
    </rPh>
    <rPh sb="53" eb="55">
      <t>イコウ</t>
    </rPh>
    <rPh sb="56" eb="58">
      <t>コンナン</t>
    </rPh>
    <rPh sb="59" eb="63">
      <t>サイタクヨウケン</t>
    </rPh>
    <rPh sb="64" eb="66">
      <t>ガッチ</t>
    </rPh>
    <rPh sb="69" eb="70">
      <t>ナド</t>
    </rPh>
    <rPh sb="80" eb="87">
      <t>ケンヨウコウキホンホウシン</t>
    </rPh>
    <rPh sb="90" eb="92">
      <t>コウジ</t>
    </rPh>
    <rPh sb="93" eb="94">
      <t>ケン</t>
    </rPh>
    <rPh sb="100" eb="102">
      <t>マンエン</t>
    </rPh>
    <rPh sb="105" eb="107">
      <t>ジッシ</t>
    </rPh>
    <rPh sb="108" eb="110">
      <t>カノウ</t>
    </rPh>
    <rPh sb="121" eb="123">
      <t>ガイトウ</t>
    </rPh>
    <rPh sb="125" eb="127">
      <t>バアイ</t>
    </rPh>
    <rPh sb="130" eb="139">
      <t>チョウジュミョウカセイビケイカクショ</t>
    </rPh>
    <rPh sb="140" eb="142">
      <t>カヒョウ</t>
    </rPh>
    <rPh sb="144" eb="146">
      <t>キサイ</t>
    </rPh>
    <rPh sb="148" eb="150">
      <t>シマチ</t>
    </rPh>
    <rPh sb="151" eb="153">
      <t>ニンテイ</t>
    </rPh>
    <rPh sb="154" eb="155">
      <t>ウ</t>
    </rPh>
    <phoneticPr fontId="4"/>
  </si>
  <si>
    <t>金銭出納簿を
分けない場合</t>
    <rPh sb="0" eb="5">
      <t>キンセンスイトウボ</t>
    </rPh>
    <rPh sb="7" eb="8">
      <t>ワ</t>
    </rPh>
    <rPh sb="11" eb="13">
      <t>バアイ</t>
    </rPh>
    <phoneticPr fontId="4"/>
  </si>
  <si>
    <t>金銭出納簿を
分ける場合</t>
    <rPh sb="0" eb="5">
      <t>キンセンスイトウボ</t>
    </rPh>
    <rPh sb="7" eb="8">
      <t>ワ</t>
    </rPh>
    <rPh sb="10" eb="12">
      <t>バアイ</t>
    </rPh>
    <phoneticPr fontId="4"/>
  </si>
  <si>
    <t>1'</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</si>
</sst>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34">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
      <sz val="16"/>
      <color rgb="FFFF0000"/>
      <name val="ＭＳ Ｐゴシック"/>
      <family val="3"/>
      <charset val="128"/>
    </font>
    <font>
      <sz val="16"/>
      <color rgb="FFFF0000"/>
      <name val="ＭＳ Ｐゴシック"/>
      <family val="3"/>
      <charset val="128"/>
      <scheme val="minor"/>
    </font>
    <font>
      <sz val="12"/>
      <color rgb="FFFF0000"/>
      <name val="Meiryo UI"/>
      <family val="3"/>
      <charset val="128"/>
    </font>
    <font>
      <strike/>
      <sz val="11"/>
      <name val="メイリオ"/>
      <family val="3"/>
      <charset val="128"/>
    </font>
    <font>
      <sz val="10"/>
      <color rgb="FFFF0000"/>
      <name val="HG丸ｺﾞｼｯｸM-PRO"/>
      <family val="3"/>
      <charset val="128"/>
    </font>
    <font>
      <sz val="11"/>
      <color rgb="FFFF0000"/>
      <name val="ＭＳ 明朝"/>
      <family val="1"/>
      <charset val="128"/>
    </font>
    <font>
      <b/>
      <u/>
      <sz val="10"/>
      <color rgb="FFFF0000"/>
      <name val="HG丸ｺﾞｼｯｸM-PRO"/>
      <family val="3"/>
      <charset val="128"/>
    </font>
    <font>
      <sz val="14"/>
      <color rgb="FFFF0000"/>
      <name val="Meiryo UI"/>
      <family val="3"/>
      <charset val="128"/>
    </font>
    <font>
      <sz val="9"/>
      <color rgb="FFFF0000"/>
      <name val="ＭＳ Ｐゴシック"/>
      <family val="3"/>
      <charset val="128"/>
    </font>
    <font>
      <sz val="9"/>
      <color rgb="FF0000FF"/>
      <name val="ＭＳ Ｐゴシック"/>
      <family val="3"/>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17">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bottom/>
      <diagonal/>
    </border>
    <border>
      <left style="thin">
        <color theme="1"/>
      </left>
      <right style="thin">
        <color theme="1"/>
      </right>
      <top style="hair">
        <color theme="1"/>
      </top>
      <bottom/>
      <diagonal/>
    </border>
    <border>
      <left/>
      <right style="thin">
        <color indexed="64"/>
      </right>
      <top style="hair">
        <color indexed="64"/>
      </top>
      <bottom/>
      <diagonal/>
    </border>
    <border>
      <left style="thin">
        <color theme="1"/>
      </left>
      <right style="thin">
        <color indexed="64"/>
      </right>
      <top style="hair">
        <color theme="1"/>
      </top>
      <bottom style="hair">
        <color theme="1"/>
      </bottom>
      <diagonal/>
    </border>
    <border>
      <left style="thin">
        <color theme="1"/>
      </left>
      <right style="thin">
        <color indexed="64"/>
      </right>
      <top style="hair">
        <color theme="1"/>
      </top>
      <bottom/>
      <diagonal/>
    </border>
    <border>
      <left style="thin">
        <color indexed="64"/>
      </left>
      <right/>
      <top style="hair">
        <color indexed="64"/>
      </top>
      <bottom/>
      <diagonal/>
    </border>
    <border>
      <left style="thin">
        <color indexed="64"/>
      </left>
      <right style="medium">
        <color theme="1"/>
      </right>
      <top style="thin">
        <color theme="1"/>
      </top>
      <bottom/>
      <diagonal/>
    </border>
    <border>
      <left style="thin">
        <color indexed="64"/>
      </left>
      <right style="medium">
        <color theme="1"/>
      </right>
      <top style="thin">
        <color indexed="64"/>
      </top>
      <bottom style="thin">
        <color indexed="64"/>
      </bottom>
      <diagonal/>
    </border>
    <border>
      <left/>
      <right style="medium">
        <color theme="1"/>
      </right>
      <top/>
      <bottom/>
      <diagonal/>
    </border>
    <border>
      <left/>
      <right style="medium">
        <color theme="1"/>
      </right>
      <top style="double">
        <color theme="1"/>
      </top>
      <bottom style="thin">
        <color theme="1"/>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364">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9" fillId="0" borderId="0" xfId="8" applyFont="1">
      <alignment vertical="center"/>
    </xf>
    <xf numFmtId="0" fontId="5" fillId="0" borderId="5" xfId="8" applyFont="1" applyBorder="1" applyAlignment="1">
      <alignment horizontal="center" vertical="center" wrapText="1"/>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6" fillId="5" borderId="0" xfId="9" applyFont="1" applyFill="1">
      <alignment vertical="center"/>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5" xfId="11" applyFont="1" applyFill="1" applyBorder="1" applyAlignment="1">
      <alignment horizontal="center" vertical="center" wrapText="1"/>
    </xf>
    <xf numFmtId="38" fontId="5" fillId="0" borderId="0" xfId="13" applyFont="1" applyFill="1" applyBorder="1" applyAlignment="1">
      <alignment vertical="center"/>
    </xf>
    <xf numFmtId="38" fontId="17" fillId="0" borderId="0" xfId="13" applyFont="1" applyFill="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38" fontId="6" fillId="2" borderId="139" xfId="1" applyFont="1" applyFill="1" applyBorder="1" applyAlignment="1">
      <alignment horizontal="right" vertical="center" shrinkToFit="1"/>
    </xf>
    <xf numFmtId="38" fontId="6" fillId="2" borderId="146" xfId="1" applyFont="1" applyFill="1" applyBorder="1" applyAlignment="1">
      <alignment horizontal="right" vertical="center" shrinkToFit="1"/>
    </xf>
    <xf numFmtId="38" fontId="6" fillId="2" borderId="140" xfId="1" applyFont="1" applyFill="1" applyBorder="1" applyAlignment="1">
      <alignment horizontal="right" vertical="center" shrinkToFit="1"/>
    </xf>
    <xf numFmtId="0" fontId="5" fillId="4" borderId="109" xfId="10" applyFont="1" applyFill="1" applyBorder="1" applyAlignment="1">
      <alignment horizontal="center" vertical="center" wrapText="1"/>
    </xf>
    <xf numFmtId="0" fontId="5" fillId="4" borderId="153" xfId="10" applyFont="1" applyFill="1" applyBorder="1" applyAlignment="1">
      <alignment horizontal="center" vertical="center" wrapText="1"/>
    </xf>
    <xf numFmtId="0" fontId="5" fillId="4" borderId="154"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4" xfId="10" applyFont="1" applyFill="1" applyBorder="1" applyAlignment="1">
      <alignment horizontal="center" vertical="center" wrapText="1"/>
    </xf>
    <xf numFmtId="0" fontId="6" fillId="4" borderId="155" xfId="10" applyFont="1" applyFill="1" applyBorder="1" applyAlignment="1">
      <alignment horizontal="center" vertical="center" wrapText="1"/>
    </xf>
    <xf numFmtId="0" fontId="6" fillId="4" borderId="156" xfId="10" applyFont="1" applyFill="1" applyBorder="1" applyAlignment="1">
      <alignment horizontal="center" vertical="center" wrapText="1" shrinkToFit="1"/>
    </xf>
    <xf numFmtId="0" fontId="6" fillId="4" borderId="159" xfId="10" applyFont="1" applyFill="1" applyBorder="1" applyAlignment="1">
      <alignment horizontal="center" vertical="center"/>
    </xf>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1" xfId="0" applyNumberFormat="1" applyFont="1" applyFill="1" applyBorder="1" applyAlignment="1">
      <alignment vertical="center" wrapText="1"/>
    </xf>
    <xf numFmtId="0" fontId="5" fillId="0" borderId="10"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5" fillId="0" borderId="26" xfId="0" applyFont="1" applyBorder="1" applyAlignment="1">
      <alignment horizontal="center" vertical="center" textRotation="255"/>
    </xf>
    <xf numFmtId="0" fontId="5" fillId="0" borderId="163" xfId="0" applyFont="1" applyBorder="1">
      <alignment vertical="center"/>
    </xf>
    <xf numFmtId="0" fontId="5" fillId="0" borderId="10" xfId="0" applyFont="1" applyBorder="1">
      <alignment vertical="center"/>
    </xf>
    <xf numFmtId="0" fontId="9" fillId="0" borderId="0" xfId="0" applyFont="1">
      <alignment vertical="center"/>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0" fontId="5" fillId="4" borderId="173" xfId="0" applyFont="1" applyFill="1" applyBorder="1" applyAlignment="1">
      <alignment horizontal="center" vertical="center" shrinkToFit="1"/>
    </xf>
    <xf numFmtId="0" fontId="5" fillId="0" borderId="17" xfId="0"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0" borderId="12" xfId="14" applyFont="1" applyBorder="1" applyAlignment="1">
      <alignment vertical="center"/>
    </xf>
    <xf numFmtId="0" fontId="30" fillId="0" borderId="5" xfId="14" applyFont="1" applyBorder="1" applyAlignment="1">
      <alignment vertical="center"/>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16" xfId="5" applyFont="1" applyBorder="1" applyAlignment="1">
      <alignment horizontal="left" vertical="center" wrapTex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3" xfId="0" applyFont="1" applyFill="1" applyBorder="1" applyAlignment="1">
      <alignment horizontal="center" vertical="center"/>
    </xf>
    <xf numFmtId="0" fontId="97" fillId="15" borderId="186" xfId="0" applyFont="1" applyFill="1" applyBorder="1" applyAlignment="1">
      <alignment horizontal="center" vertical="center"/>
    </xf>
    <xf numFmtId="0" fontId="95" fillId="0" borderId="189" xfId="0" applyFont="1" applyBorder="1" applyAlignment="1">
      <alignment vertical="center" textRotation="255" wrapText="1"/>
    </xf>
    <xf numFmtId="0" fontId="95" fillId="0" borderId="186" xfId="0" applyFont="1" applyBorder="1" applyAlignment="1">
      <alignment vertical="center" textRotation="255" wrapText="1"/>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2"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3" xfId="5" applyFont="1" applyFill="1" applyBorder="1" applyAlignment="1">
      <alignment horizontal="center" vertical="top" textRotation="255" wrapText="1"/>
    </xf>
    <xf numFmtId="0" fontId="40" fillId="6" borderId="194" xfId="5" applyFont="1" applyFill="1" applyBorder="1" applyAlignment="1">
      <alignment horizontal="center" vertical="top" textRotation="255" wrapText="1"/>
    </xf>
    <xf numFmtId="0" fontId="40" fillId="6" borderId="195" xfId="5" applyFont="1" applyFill="1" applyBorder="1" applyAlignment="1">
      <alignment horizontal="center" vertical="top" textRotation="255" wrapText="1"/>
    </xf>
    <xf numFmtId="0" fontId="6" fillId="6" borderId="196" xfId="18" applyFont="1" applyFill="1" applyBorder="1" applyAlignment="1" applyProtection="1">
      <alignment vertical="top" textRotation="255"/>
      <protection locked="0"/>
    </xf>
    <xf numFmtId="0" fontId="40" fillId="6" borderId="196"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0"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7" xfId="18" applyFont="1" applyFill="1" applyBorder="1" applyAlignment="1" applyProtection="1">
      <alignment horizontal="center" vertical="center"/>
      <protection locked="0"/>
    </xf>
    <xf numFmtId="0" fontId="41" fillId="6" borderId="140"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7" xfId="18" applyFont="1" applyFill="1" applyBorder="1" applyAlignment="1" applyProtection="1">
      <alignment horizontal="center" vertical="center" wrapText="1"/>
      <protection locked="0"/>
    </xf>
    <xf numFmtId="0" fontId="5" fillId="6" borderId="198"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6" fillId="3" borderId="26" xfId="0" applyFont="1" applyFill="1" applyBorder="1">
      <alignment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89"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5" fillId="0" borderId="11" xfId="0" applyFont="1" applyBorder="1" applyAlignment="1">
      <alignment horizontal="center" wrapText="1"/>
    </xf>
    <xf numFmtId="0" fontId="5" fillId="0" borderId="8" xfId="0" applyFont="1" applyBorder="1" applyAlignment="1">
      <alignment horizontal="center" wrapText="1"/>
    </xf>
    <xf numFmtId="0" fontId="5" fillId="0" borderId="20" xfId="0" applyFont="1" applyBorder="1" applyAlignment="1">
      <alignment horizontal="center" wrapText="1"/>
    </xf>
    <xf numFmtId="0" fontId="5" fillId="0" borderId="15" xfId="0" applyFont="1" applyBorder="1" applyAlignment="1">
      <alignment horizontal="center" wrapText="1"/>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217" fontId="6" fillId="5" borderId="107" xfId="10" applyNumberFormat="1" applyFont="1" applyFill="1" applyBorder="1" applyAlignment="1">
      <alignment horizontal="center"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36" xfId="1" applyFont="1" applyFill="1" applyBorder="1" applyAlignment="1">
      <alignment horizontal="right" vertical="center" shrinkToFit="1"/>
    </xf>
    <xf numFmtId="210" fontId="6" fillId="5" borderId="135" xfId="10" applyNumberFormat="1" applyFont="1" applyFill="1" applyBorder="1" applyAlignment="1">
      <alignment horizontal="center" vertical="center"/>
    </xf>
    <xf numFmtId="217" fontId="6" fillId="5" borderId="13" xfId="10" applyNumberFormat="1" applyFont="1" applyFill="1" applyBorder="1" applyAlignment="1">
      <alignment horizontal="center" vertical="center"/>
    </xf>
    <xf numFmtId="0" fontId="5" fillId="5" borderId="134" xfId="10" applyFont="1" applyFill="1" applyBorder="1" applyAlignment="1">
      <alignment horizontal="center" vertical="center"/>
    </xf>
    <xf numFmtId="0" fontId="5" fillId="14" borderId="207" xfId="10" applyFont="1" applyFill="1" applyBorder="1" applyAlignment="1">
      <alignment horizontal="center" vertical="center"/>
    </xf>
    <xf numFmtId="0" fontId="9" fillId="0" borderId="0" xfId="0" applyFont="1" applyFill="1" applyBorder="1" applyAlignment="1">
      <alignment vertical="top" wrapText="1"/>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6" fillId="0" borderId="0" xfId="8" applyFont="1">
      <alignment vertical="center"/>
    </xf>
    <xf numFmtId="0" fontId="3" fillId="0" borderId="0" xfId="8" applyFont="1" applyAlignment="1">
      <alignment horizontal="righ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97" fillId="0" borderId="0" xfId="0" applyFont="1" applyAlignment="1">
      <alignment horizontal="right" vertical="center"/>
    </xf>
    <xf numFmtId="0" fontId="40" fillId="0" borderId="0" xfId="5" applyFont="1" applyBorder="1" applyAlignment="1">
      <alignment horizontal="left" vertical="top" wrapText="1"/>
    </xf>
    <xf numFmtId="0" fontId="49" fillId="0" borderId="6" xfId="5" applyFont="1" applyBorder="1">
      <alignment vertical="center"/>
    </xf>
    <xf numFmtId="0" fontId="49" fillId="0" borderId="5" xfId="5" applyFont="1" applyBorder="1" applyAlignment="1">
      <alignment vertical="center" wrapText="1"/>
    </xf>
    <xf numFmtId="0" fontId="49" fillId="13" borderId="5" xfId="5" applyFont="1" applyFill="1" applyBorder="1" applyAlignment="1">
      <alignment horizontal="center" vertical="center"/>
    </xf>
    <xf numFmtId="0" fontId="124" fillId="0" borderId="5" xfId="5" applyFont="1" applyBorder="1" applyAlignment="1">
      <alignment vertical="center" wrapText="1"/>
    </xf>
    <xf numFmtId="0" fontId="124" fillId="13" borderId="5" xfId="5" applyFont="1" applyFill="1" applyBorder="1" applyAlignment="1">
      <alignment horizontal="center" vertical="center"/>
    </xf>
    <xf numFmtId="0" fontId="125" fillId="0" borderId="5" xfId="5" applyFont="1" applyBorder="1">
      <alignment vertical="center"/>
    </xf>
    <xf numFmtId="0" fontId="126" fillId="3" borderId="99" xfId="0" applyFont="1" applyFill="1" applyBorder="1">
      <alignment vertical="center"/>
    </xf>
    <xf numFmtId="0" fontId="126" fillId="3" borderId="209" xfId="0" applyFont="1" applyFill="1" applyBorder="1" applyAlignment="1">
      <alignment vertical="center" shrinkToFit="1"/>
    </xf>
    <xf numFmtId="0" fontId="126" fillId="3" borderId="208" xfId="0" applyFont="1" applyFill="1" applyBorder="1">
      <alignment vertical="center"/>
    </xf>
    <xf numFmtId="0" fontId="126" fillId="3" borderId="210" xfId="0" applyFont="1" applyFill="1" applyBorder="1" applyAlignment="1">
      <alignment vertical="center" shrinkToFit="1"/>
    </xf>
    <xf numFmtId="0" fontId="126" fillId="3" borderId="211" xfId="0" applyFont="1" applyFill="1" applyBorder="1" applyAlignment="1">
      <alignment vertical="center" shrinkToFit="1"/>
    </xf>
    <xf numFmtId="0" fontId="30" fillId="0" borderId="87" xfId="0" applyFont="1" applyBorder="1" applyAlignment="1">
      <alignment vertical="center" shrinkToFit="1"/>
    </xf>
    <xf numFmtId="0" fontId="30" fillId="3" borderId="91" xfId="0" applyFont="1" applyFill="1" applyBorder="1">
      <alignment vertical="center"/>
    </xf>
    <xf numFmtId="0" fontId="30" fillId="0" borderId="212" xfId="0" applyFont="1" applyBorder="1" applyAlignment="1">
      <alignment vertical="center" shrinkToFit="1"/>
    </xf>
    <xf numFmtId="0" fontId="126" fillId="3" borderId="87" xfId="0" applyFont="1" applyFill="1" applyBorder="1" applyAlignment="1">
      <alignment vertical="center" shrinkToFit="1"/>
    </xf>
    <xf numFmtId="0" fontId="6" fillId="3" borderId="5" xfId="0" applyFont="1" applyFill="1" applyBorder="1" applyAlignment="1" applyProtection="1">
      <alignment horizontal="center" vertical="center"/>
      <protection locked="0"/>
    </xf>
    <xf numFmtId="0" fontId="86" fillId="0" borderId="26" xfId="0" applyFont="1" applyFill="1" applyBorder="1" applyAlignment="1">
      <alignment horizontal="right" vertical="center"/>
    </xf>
    <xf numFmtId="0" fontId="27" fillId="0" borderId="26" xfId="0" applyFont="1" applyFill="1" applyBorder="1" applyAlignment="1">
      <alignment vertical="center"/>
    </xf>
    <xf numFmtId="0" fontId="5" fillId="0" borderId="0" xfId="8" applyFont="1" applyFill="1" applyProtection="1">
      <alignment vertical="center"/>
    </xf>
    <xf numFmtId="0" fontId="5" fillId="0" borderId="0" xfId="8" applyFont="1" applyFill="1" applyAlignment="1" applyProtection="1">
      <alignment vertical="center"/>
    </xf>
    <xf numFmtId="0" fontId="5" fillId="0" borderId="0" xfId="8" applyFont="1" applyFill="1">
      <alignment vertical="center"/>
    </xf>
    <xf numFmtId="0" fontId="9" fillId="0" borderId="43" xfId="8" applyFont="1" applyFill="1" applyBorder="1" applyAlignment="1" applyProtection="1">
      <alignment vertical="center"/>
    </xf>
    <xf numFmtId="0" fontId="9" fillId="0" borderId="0" xfId="8" applyFont="1" applyFill="1" applyBorder="1" applyAlignment="1" applyProtection="1">
      <alignment vertical="center" wrapText="1"/>
    </xf>
    <xf numFmtId="0" fontId="9" fillId="0" borderId="44" xfId="8" applyFont="1" applyFill="1" applyBorder="1" applyAlignment="1" applyProtection="1">
      <alignment vertical="center" wrapText="1"/>
    </xf>
    <xf numFmtId="0" fontId="68" fillId="0" borderId="0" xfId="5" applyFont="1" applyFill="1">
      <alignment vertical="center"/>
    </xf>
    <xf numFmtId="0" fontId="129" fillId="0" borderId="0" xfId="5" applyFont="1" applyFill="1">
      <alignment vertical="center"/>
    </xf>
    <xf numFmtId="0" fontId="6" fillId="0" borderId="0" xfId="0" applyFont="1">
      <alignment vertical="center"/>
    </xf>
    <xf numFmtId="0" fontId="9" fillId="0" borderId="0" xfId="0" applyFont="1" applyAlignment="1">
      <alignment vertical="center" wrapText="1"/>
    </xf>
    <xf numFmtId="0" fontId="5" fillId="4" borderId="5"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4" borderId="6" xfId="12" applyFont="1" applyFill="1" applyBorder="1" applyAlignment="1">
      <alignment horizontal="center" vertical="center" wrapText="1" shrinkToFit="1" readingOrder="1"/>
    </xf>
    <xf numFmtId="38" fontId="5" fillId="2" borderId="116" xfId="1" applyFont="1" applyFill="1" applyBorder="1" applyAlignment="1">
      <alignment horizontal="right" vertical="center" shrinkToFit="1" readingOrder="1"/>
    </xf>
    <xf numFmtId="0" fontId="6" fillId="5" borderId="5" xfId="0" applyFont="1" applyFill="1" applyBorder="1">
      <alignment vertical="center"/>
    </xf>
    <xf numFmtId="0" fontId="34" fillId="0" borderId="17" xfId="5" applyFont="1" applyBorder="1">
      <alignment vertical="center"/>
    </xf>
    <xf numFmtId="0" fontId="34" fillId="0" borderId="26" xfId="5" applyFont="1" applyBorder="1">
      <alignment vertical="center"/>
    </xf>
    <xf numFmtId="0" fontId="5" fillId="0" borderId="26" xfId="0" applyFont="1" applyBorder="1" applyAlignment="1">
      <alignment vertical="center" wrapText="1"/>
    </xf>
    <xf numFmtId="0" fontId="63" fillId="0" borderId="0" xfId="0" applyFont="1" applyFill="1">
      <alignment vertical="center"/>
    </xf>
    <xf numFmtId="0" fontId="3" fillId="0" borderId="0" xfId="9" applyFont="1" applyFill="1" applyBorder="1" applyAlignment="1">
      <alignment horizontal="left" vertical="top"/>
    </xf>
    <xf numFmtId="0" fontId="3" fillId="0" borderId="0" xfId="9" applyFont="1" applyFill="1" applyBorder="1" applyAlignment="1">
      <alignment horizontal="left" wrapText="1"/>
    </xf>
    <xf numFmtId="0" fontId="3" fillId="0" borderId="0" xfId="9" applyFont="1" applyFill="1" applyBorder="1" applyAlignment="1">
      <alignment horizontal="left"/>
    </xf>
    <xf numFmtId="0" fontId="3" fillId="0" borderId="0" xfId="9" applyFont="1" applyFill="1" applyBorder="1">
      <alignment vertical="center"/>
    </xf>
    <xf numFmtId="0" fontId="6" fillId="0" borderId="0" xfId="9" applyFont="1" applyFill="1" applyBorder="1" applyAlignment="1">
      <alignment horizontal="right" vertical="center"/>
    </xf>
    <xf numFmtId="0" fontId="3" fillId="0" borderId="0" xfId="9" applyFont="1" applyFill="1">
      <alignment vertical="center"/>
    </xf>
    <xf numFmtId="0" fontId="3" fillId="0" borderId="0" xfId="9" applyFont="1" applyFill="1" applyBorder="1" applyAlignment="1">
      <alignment vertical="center"/>
    </xf>
    <xf numFmtId="0" fontId="35" fillId="0" borderId="0" xfId="9" applyFont="1" applyFill="1" applyBorder="1" applyAlignment="1">
      <alignment horizontal="right" vertical="center"/>
    </xf>
    <xf numFmtId="0" fontId="35" fillId="3" borderId="0" xfId="9" applyFont="1" applyFill="1" applyProtection="1">
      <alignment vertical="center"/>
      <protection locked="0"/>
    </xf>
    <xf numFmtId="0" fontId="35" fillId="0" borderId="0" xfId="9" applyFont="1" applyFill="1" applyBorder="1" applyAlignment="1">
      <alignment horizontal="left" vertical="center"/>
    </xf>
    <xf numFmtId="0" fontId="5" fillId="0" borderId="0" xfId="10" applyFont="1" applyFill="1"/>
    <xf numFmtId="217" fontId="6" fillId="3" borderId="152" xfId="10" applyNumberFormat="1" applyFont="1" applyFill="1" applyBorder="1" applyAlignment="1" applyProtection="1">
      <alignment horizontal="center" vertical="center" shrinkToFit="1"/>
      <protection locked="0"/>
    </xf>
    <xf numFmtId="0" fontId="6" fillId="3" borderId="16" xfId="10" applyNumberFormat="1" applyFont="1" applyFill="1" applyBorder="1" applyAlignment="1" applyProtection="1">
      <alignment vertical="center" shrinkToFit="1"/>
      <protection locked="0"/>
    </xf>
    <xf numFmtId="0" fontId="14" fillId="3" borderId="136" xfId="10" applyFont="1" applyFill="1" applyBorder="1" applyAlignment="1" applyProtection="1">
      <alignment horizontal="center" vertical="center" wrapText="1" shrinkToFit="1"/>
      <protection locked="0"/>
    </xf>
    <xf numFmtId="219" fontId="6" fillId="3" borderId="151" xfId="1" applyNumberFormat="1" applyFont="1" applyFill="1" applyBorder="1" applyAlignment="1" applyProtection="1">
      <alignment horizontal="right" vertical="center" shrinkToFit="1"/>
      <protection locked="0"/>
    </xf>
    <xf numFmtId="219" fontId="6" fillId="3" borderId="16" xfId="1" applyNumberFormat="1" applyFont="1" applyFill="1" applyBorder="1" applyAlignment="1" applyProtection="1">
      <alignment horizontal="right" vertical="center" shrinkToFit="1"/>
      <protection locked="0"/>
    </xf>
    <xf numFmtId="210" fontId="6" fillId="3" borderId="135" xfId="10" applyNumberFormat="1" applyFont="1" applyFill="1" applyBorder="1" applyAlignment="1" applyProtection="1">
      <alignment horizontal="center" vertical="center"/>
      <protection locked="0"/>
    </xf>
    <xf numFmtId="217" fontId="6" fillId="3" borderId="29" xfId="10" applyNumberFormat="1" applyFont="1" applyFill="1" applyBorder="1" applyAlignment="1" applyProtection="1">
      <alignment horizontal="center" vertical="center" shrinkToFit="1"/>
      <protection locked="0"/>
    </xf>
    <xf numFmtId="0" fontId="5" fillId="3" borderId="134" xfId="10" applyFont="1" applyFill="1" applyBorder="1" applyAlignment="1" applyProtection="1">
      <alignment horizontal="center" vertical="center"/>
      <protection locked="0"/>
    </xf>
    <xf numFmtId="0" fontId="5" fillId="3" borderId="109" xfId="10" applyFont="1" applyFill="1" applyBorder="1" applyAlignment="1" applyProtection="1">
      <alignment horizontal="center" vertical="center"/>
      <protection locked="0"/>
    </xf>
    <xf numFmtId="0" fontId="14" fillId="3" borderId="140" xfId="10" applyFont="1" applyFill="1" applyBorder="1" applyAlignment="1" applyProtection="1">
      <alignment horizontal="center" vertical="center" wrapText="1" shrinkToFit="1"/>
      <protection locked="0"/>
    </xf>
    <xf numFmtId="219" fontId="6" fillId="3" borderId="5" xfId="1" applyNumberFormat="1" applyFont="1" applyFill="1" applyBorder="1" applyAlignment="1" applyProtection="1">
      <alignment horizontal="right" vertical="center" shrinkToFit="1"/>
      <protection locked="0"/>
    </xf>
    <xf numFmtId="210" fontId="6" fillId="3" borderId="138" xfId="10" applyNumberFormat="1" applyFont="1" applyFill="1" applyBorder="1" applyAlignment="1" applyProtection="1">
      <alignment horizontal="center" vertical="center"/>
      <protection locked="0"/>
    </xf>
    <xf numFmtId="217" fontId="6" fillId="3" borderId="12" xfId="10" applyNumberFormat="1" applyFont="1" applyFill="1" applyBorder="1" applyAlignment="1" applyProtection="1">
      <alignment horizontal="center" vertical="center" shrinkToFit="1"/>
      <protection locked="0"/>
    </xf>
    <xf numFmtId="0" fontId="5" fillId="3" borderId="137" xfId="10" applyFont="1" applyFill="1" applyBorder="1" applyAlignment="1" applyProtection="1">
      <alignment horizontal="center" vertical="center"/>
      <protection locked="0"/>
    </xf>
    <xf numFmtId="217" fontId="6" fillId="3" borderId="141" xfId="10" applyNumberFormat="1" applyFont="1" applyFill="1" applyBorder="1" applyAlignment="1" applyProtection="1">
      <alignment horizontal="center" vertical="center" shrinkToFit="1"/>
      <protection locked="0"/>
    </xf>
    <xf numFmtId="217" fontId="6" fillId="3" borderId="150" xfId="10" applyNumberFormat="1" applyFont="1" applyFill="1" applyBorder="1" applyAlignment="1" applyProtection="1">
      <alignment horizontal="center" vertical="center" shrinkToFit="1"/>
      <protection locked="0"/>
    </xf>
    <xf numFmtId="0" fontId="6" fillId="3" borderId="149" xfId="10" applyNumberFormat="1" applyFont="1" applyFill="1" applyBorder="1" applyAlignment="1" applyProtection="1">
      <alignment vertical="center" shrinkToFit="1"/>
      <protection locked="0"/>
    </xf>
    <xf numFmtId="219" fontId="6" fillId="3" borderId="144" xfId="1" applyNumberFormat="1" applyFont="1" applyFill="1" applyBorder="1" applyAlignment="1" applyProtection="1">
      <alignment horizontal="right" vertical="center" shrinkToFit="1"/>
      <protection locked="0"/>
    </xf>
    <xf numFmtId="210" fontId="6" fillId="3" borderId="145" xfId="10" applyNumberFormat="1" applyFont="1" applyFill="1" applyBorder="1" applyAlignment="1" applyProtection="1">
      <alignment horizontal="center" vertical="center"/>
      <protection locked="0"/>
    </xf>
    <xf numFmtId="217" fontId="6" fillId="3" borderId="144" xfId="10" applyNumberFormat="1" applyFont="1" applyFill="1" applyBorder="1" applyAlignment="1" applyProtection="1">
      <alignment horizontal="center" vertical="center" shrinkToFit="1"/>
      <protection locked="0"/>
    </xf>
    <xf numFmtId="0" fontId="5" fillId="3" borderId="143" xfId="10" applyFont="1" applyFill="1" applyBorder="1" applyAlignment="1" applyProtection="1">
      <alignment horizontal="center" vertical="center"/>
      <protection locked="0"/>
    </xf>
    <xf numFmtId="0" fontId="6" fillId="5" borderId="0" xfId="10" applyNumberFormat="1" applyFont="1" applyFill="1" applyBorder="1" applyAlignment="1">
      <alignment vertical="center" shrinkToFit="1"/>
    </xf>
    <xf numFmtId="0" fontId="76" fillId="5" borderId="0" xfId="10" applyFont="1" applyFill="1" applyBorder="1" applyAlignment="1">
      <alignment vertical="center"/>
    </xf>
    <xf numFmtId="0" fontId="6" fillId="5" borderId="0" xfId="10" applyFont="1" applyFill="1" applyBorder="1" applyAlignment="1">
      <alignment vertical="center"/>
    </xf>
    <xf numFmtId="0" fontId="6" fillId="0" borderId="127" xfId="10" applyFont="1" applyFill="1" applyBorder="1" applyAlignment="1">
      <alignment vertical="center"/>
    </xf>
    <xf numFmtId="217" fontId="6" fillId="0" borderId="126" xfId="10" applyNumberFormat="1" applyFont="1" applyFill="1" applyBorder="1" applyAlignment="1">
      <alignment vertical="center"/>
    </xf>
    <xf numFmtId="0" fontId="6" fillId="0" borderId="125" xfId="10" applyFont="1" applyFill="1" applyBorder="1" applyAlignment="1">
      <alignment vertical="center"/>
    </xf>
    <xf numFmtId="0" fontId="5" fillId="0" borderId="124" xfId="10" applyFont="1" applyFill="1" applyBorder="1"/>
    <xf numFmtId="0" fontId="9" fillId="0" borderId="0" xfId="10" applyFont="1" applyFill="1" applyBorder="1" applyAlignment="1">
      <alignment horizontal="left" vertical="center"/>
    </xf>
    <xf numFmtId="0" fontId="5" fillId="0" borderId="0" xfId="10" applyFont="1" applyFill="1" applyBorder="1" applyAlignment="1">
      <alignment horizontal="left" vertical="center" wrapText="1"/>
    </xf>
    <xf numFmtId="0" fontId="5" fillId="0" borderId="0" xfId="10" applyFont="1" applyFill="1" applyBorder="1" applyAlignment="1">
      <alignment horizontal="center" vertical="center"/>
    </xf>
    <xf numFmtId="0" fontId="5" fillId="0" borderId="0" xfId="10" applyFont="1" applyFill="1" applyBorder="1" applyAlignment="1">
      <alignment vertical="center"/>
    </xf>
    <xf numFmtId="0" fontId="9" fillId="0" borderId="0" xfId="10" applyFont="1" applyFill="1" applyBorder="1" applyAlignment="1">
      <alignment horizontal="left" vertical="center" wrapText="1"/>
    </xf>
    <xf numFmtId="0" fontId="5" fillId="0" borderId="0" xfId="10" applyFont="1" applyFill="1" applyBorder="1"/>
    <xf numFmtId="0" fontId="6" fillId="0" borderId="0" xfId="12" applyFont="1" applyFill="1"/>
    <xf numFmtId="212" fontId="87" fillId="0" borderId="26" xfId="12" applyNumberFormat="1" applyFont="1" applyFill="1" applyBorder="1" applyAlignment="1">
      <alignment horizontal="left" vertical="center"/>
    </xf>
    <xf numFmtId="0" fontId="86" fillId="0" borderId="26" xfId="10" applyFont="1" applyFill="1" applyBorder="1" applyAlignment="1">
      <alignment horizontal="right" vertical="center" wrapText="1" shrinkToFit="1"/>
    </xf>
    <xf numFmtId="212" fontId="87" fillId="0" borderId="0" xfId="12" applyNumberFormat="1" applyFont="1" applyFill="1" applyBorder="1" applyAlignment="1">
      <alignment horizontal="left" vertical="center"/>
    </xf>
    <xf numFmtId="0" fontId="86" fillId="0" borderId="0" xfId="12" applyFont="1" applyFill="1" applyBorder="1" applyAlignment="1">
      <alignment horizontal="right" vertical="center"/>
    </xf>
    <xf numFmtId="212" fontId="86" fillId="0" borderId="0" xfId="12" applyNumberFormat="1" applyFont="1" applyFill="1" applyBorder="1" applyAlignment="1">
      <alignment horizontal="left"/>
    </xf>
    <xf numFmtId="0" fontId="5" fillId="0" borderId="0" xfId="12" applyFont="1" applyFill="1" applyBorder="1" applyAlignment="1">
      <alignment horizontal="right"/>
    </xf>
    <xf numFmtId="0" fontId="6" fillId="0" borderId="0" xfId="11" applyFont="1" applyFill="1" applyBorder="1" applyAlignment="1">
      <alignment horizontal="left" vertical="center" wrapText="1"/>
    </xf>
    <xf numFmtId="0" fontId="6" fillId="0" borderId="0" xfId="10" applyFont="1" applyFill="1"/>
    <xf numFmtId="0" fontId="41" fillId="0" borderId="0" xfId="0" applyFont="1" applyFill="1" applyAlignment="1">
      <alignment vertical="center"/>
    </xf>
    <xf numFmtId="0" fontId="5" fillId="0" borderId="0" xfId="12" applyFont="1" applyFill="1" applyBorder="1" applyAlignment="1">
      <alignment horizontal="center" vertical="center" shrinkToFit="1"/>
    </xf>
    <xf numFmtId="0" fontId="6" fillId="0" borderId="0" xfId="10" applyFont="1" applyFill="1" applyAlignment="1">
      <alignment horizontal="left" vertical="center"/>
    </xf>
    <xf numFmtId="0" fontId="6" fillId="0" borderId="0" xfId="12" applyFont="1" applyFill="1" applyBorder="1" applyAlignment="1">
      <alignment horizontal="center" vertical="center"/>
    </xf>
    <xf numFmtId="0" fontId="6" fillId="0" borderId="0" xfId="12" applyFont="1" applyFill="1" applyBorder="1" applyAlignment="1">
      <alignment horizontal="center" vertical="center" wrapText="1"/>
    </xf>
    <xf numFmtId="186" fontId="6" fillId="0" borderId="0" xfId="12" applyNumberFormat="1" applyFont="1" applyFill="1" applyBorder="1" applyAlignment="1">
      <alignment horizontal="center" vertical="center" shrinkToFit="1" readingOrder="1"/>
    </xf>
    <xf numFmtId="0" fontId="6" fillId="0" borderId="0" xfId="12" applyFont="1" applyFill="1" applyBorder="1" applyAlignment="1">
      <alignment vertical="center" wrapText="1" shrinkToFit="1" readingOrder="1"/>
    </xf>
    <xf numFmtId="0" fontId="6" fillId="0" borderId="0" xfId="12" applyFont="1" applyFill="1" applyBorder="1" applyAlignment="1">
      <alignment horizontal="center" vertical="center" shrinkToFit="1"/>
    </xf>
    <xf numFmtId="0" fontId="6" fillId="0" borderId="0" xfId="11" applyFont="1" applyFill="1"/>
    <xf numFmtId="0" fontId="5" fillId="0" borderId="0" xfId="11" applyFont="1" applyFill="1" applyAlignment="1">
      <alignment vertical="center"/>
    </xf>
    <xf numFmtId="0" fontId="5" fillId="0" borderId="0" xfId="11" applyFont="1" applyFill="1" applyAlignment="1">
      <alignment vertical="center" wrapText="1"/>
    </xf>
    <xf numFmtId="0" fontId="5" fillId="0" borderId="0" xfId="11" applyFont="1" applyFill="1" applyAlignment="1"/>
    <xf numFmtId="0" fontId="9" fillId="0" borderId="5" xfId="11" applyFont="1" applyFill="1" applyBorder="1" applyAlignment="1">
      <alignment horizontal="center" vertical="center" wrapText="1" shrinkToFit="1"/>
    </xf>
    <xf numFmtId="0" fontId="9" fillId="0" borderId="5" xfId="11" applyFont="1" applyFill="1" applyBorder="1" applyAlignment="1">
      <alignment horizontal="center" vertical="center" shrinkToFit="1"/>
    </xf>
    <xf numFmtId="0" fontId="9" fillId="0" borderId="16" xfId="11" applyFont="1" applyFill="1" applyBorder="1" applyAlignment="1">
      <alignment horizontal="center" vertical="center" wrapText="1" shrinkToFit="1"/>
    </xf>
    <xf numFmtId="0" fontId="5" fillId="0" borderId="0" xfId="10" applyFont="1" applyFill="1" applyAlignment="1">
      <alignment wrapText="1"/>
    </xf>
    <xf numFmtId="38" fontId="5" fillId="2" borderId="6" xfId="1" applyFont="1" applyFill="1" applyBorder="1" applyAlignment="1">
      <alignment vertical="center" wrapText="1"/>
    </xf>
    <xf numFmtId="38" fontId="5" fillId="2" borderId="8" xfId="1" applyFont="1" applyFill="1" applyBorder="1" applyAlignment="1">
      <alignment vertical="center" wrapText="1"/>
    </xf>
    <xf numFmtId="38" fontId="5" fillId="2" borderId="119" xfId="1" applyFont="1" applyFill="1" applyBorder="1" applyAlignment="1">
      <alignment vertical="center" wrapText="1"/>
    </xf>
    <xf numFmtId="38" fontId="5" fillId="2" borderId="118" xfId="1" applyFont="1" applyFill="1" applyBorder="1" applyAlignment="1">
      <alignment vertical="center" wrapText="1"/>
    </xf>
    <xf numFmtId="0" fontId="30" fillId="3" borderId="92" xfId="0" applyFont="1" applyFill="1" applyBorder="1">
      <alignment vertical="center"/>
    </xf>
    <xf numFmtId="0" fontId="6" fillId="2" borderId="16" xfId="0" applyFont="1" applyFill="1" applyBorder="1" applyAlignment="1">
      <alignment horizontal="center" vertical="center"/>
    </xf>
    <xf numFmtId="0" fontId="6" fillId="0" borderId="0" xfId="9" applyFont="1" applyBorder="1" applyAlignment="1">
      <alignment horizontal="center" vertical="center"/>
    </xf>
    <xf numFmtId="0" fontId="5" fillId="4" borderId="108" xfId="9" applyFont="1" applyFill="1" applyBorder="1" applyAlignment="1">
      <alignment horizontal="center" vertical="center" shrinkToFit="1"/>
    </xf>
    <xf numFmtId="217" fontId="6" fillId="5" borderId="207" xfId="9" applyNumberFormat="1" applyFont="1" applyFill="1" applyBorder="1" applyAlignment="1">
      <alignment horizontal="center" vertical="center" wrapText="1"/>
    </xf>
    <xf numFmtId="216" fontId="6" fillId="5" borderId="207" xfId="9" applyNumberFormat="1" applyFont="1" applyFill="1" applyBorder="1" applyAlignment="1">
      <alignment horizontal="center" vertical="center" shrinkToFit="1"/>
    </xf>
    <xf numFmtId="214" fontId="6" fillId="5" borderId="110" xfId="9" applyNumberFormat="1" applyFont="1" applyFill="1" applyBorder="1" applyAlignment="1">
      <alignment horizontal="center" vertical="center" wrapText="1"/>
    </xf>
    <xf numFmtId="215" fontId="76" fillId="5" borderId="207" xfId="9" applyNumberFormat="1" applyFont="1" applyFill="1" applyBorder="1" applyAlignment="1">
      <alignment horizontal="center" vertical="center"/>
    </xf>
    <xf numFmtId="213" fontId="6" fillId="5" borderId="207" xfId="9" applyNumberFormat="1" applyFont="1" applyFill="1" applyBorder="1" applyAlignment="1">
      <alignment horizontal="center" vertical="center" wrapText="1"/>
    </xf>
    <xf numFmtId="0" fontId="6" fillId="5" borderId="207" xfId="9" applyFont="1" applyFill="1" applyBorder="1" applyAlignment="1">
      <alignment horizontal="center" vertical="center" wrapText="1"/>
    </xf>
    <xf numFmtId="210" fontId="5" fillId="5" borderId="110" xfId="9" applyNumberFormat="1" applyFont="1" applyFill="1" applyBorder="1" applyAlignment="1">
      <alignment horizontal="left" vertical="center" wrapText="1" shrinkToFit="1"/>
    </xf>
    <xf numFmtId="0" fontId="9" fillId="5" borderId="207" xfId="9" applyFont="1" applyFill="1" applyBorder="1" applyAlignment="1">
      <alignment vertical="center" wrapText="1"/>
    </xf>
    <xf numFmtId="213" fontId="6" fillId="2" borderId="5" xfId="9" applyNumberFormat="1" applyFont="1" applyFill="1" applyBorder="1" applyAlignment="1">
      <alignment horizontal="center" vertical="center" shrinkToFit="1"/>
    </xf>
    <xf numFmtId="210" fontId="27" fillId="2" borderId="5" xfId="9" applyNumberFormat="1" applyFont="1" applyFill="1" applyBorder="1" applyAlignment="1">
      <alignment horizontal="left" vertical="center" wrapText="1" shrinkToFit="1"/>
    </xf>
    <xf numFmtId="0" fontId="6" fillId="0" borderId="0" xfId="9" applyFont="1">
      <alignment vertical="center"/>
    </xf>
    <xf numFmtId="217" fontId="6" fillId="3" borderId="5" xfId="9" applyNumberFormat="1" applyFont="1" applyFill="1" applyBorder="1" applyAlignment="1" applyProtection="1">
      <alignment horizontal="center" vertical="center" wrapText="1"/>
      <protection locked="0"/>
    </xf>
    <xf numFmtId="216" fontId="6" fillId="3" borderId="5" xfId="9" applyNumberFormat="1" applyFont="1" applyFill="1" applyBorder="1" applyAlignment="1" applyProtection="1">
      <alignment horizontal="center" vertical="center" shrinkToFit="1"/>
      <protection locked="0"/>
    </xf>
    <xf numFmtId="215" fontId="6" fillId="3" borderId="5" xfId="9" applyNumberFormat="1" applyFont="1" applyFill="1" applyBorder="1" applyAlignment="1" applyProtection="1">
      <alignment horizontal="center" vertical="center" shrinkToFit="1"/>
      <protection locked="0"/>
    </xf>
    <xf numFmtId="218" fontId="6" fillId="3" borderId="5" xfId="9" applyNumberFormat="1" applyFont="1" applyFill="1" applyBorder="1" applyAlignment="1" applyProtection="1">
      <alignment horizontal="center" vertical="center" shrinkToFit="1"/>
      <protection locked="0"/>
    </xf>
    <xf numFmtId="0" fontId="6" fillId="3" borderId="5" xfId="9" applyFont="1" applyFill="1" applyBorder="1" applyAlignment="1" applyProtection="1">
      <alignment horizontal="center" vertical="center" wrapText="1"/>
      <protection locked="0"/>
    </xf>
    <xf numFmtId="0" fontId="9" fillId="3" borderId="5" xfId="9" applyFont="1" applyFill="1" applyBorder="1" applyAlignment="1" applyProtection="1">
      <alignment vertical="center" wrapText="1"/>
      <protection locked="0"/>
    </xf>
    <xf numFmtId="0" fontId="17" fillId="3" borderId="26"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shrinkToFit="1"/>
      <protection locked="0"/>
    </xf>
    <xf numFmtId="0" fontId="5" fillId="3" borderId="8" xfId="0" applyFont="1" applyFill="1" applyBorder="1" applyAlignment="1" applyProtection="1">
      <alignment horizontal="center" vertical="center" shrinkToFit="1"/>
      <protection locked="0"/>
    </xf>
    <xf numFmtId="0" fontId="12" fillId="3" borderId="5" xfId="0" applyFont="1" applyFill="1" applyBorder="1" applyAlignment="1" applyProtection="1">
      <alignment horizontal="center" vertical="center"/>
      <protection locked="0"/>
    </xf>
    <xf numFmtId="202" fontId="6" fillId="3" borderId="5" xfId="0" applyNumberFormat="1" applyFont="1" applyFill="1" applyBorder="1" applyAlignment="1" applyProtection="1">
      <alignment vertical="center" shrinkToFit="1"/>
      <protection locked="0"/>
    </xf>
    <xf numFmtId="0" fontId="5" fillId="3" borderId="5" xfId="8" applyFont="1" applyFill="1" applyBorder="1" applyAlignment="1" applyProtection="1">
      <alignment horizontal="left" vertical="center"/>
      <protection locked="0"/>
    </xf>
    <xf numFmtId="0" fontId="5" fillId="3" borderId="5" xfId="8" applyFont="1" applyFill="1" applyBorder="1" applyAlignment="1" applyProtection="1">
      <alignment horizontal="center" vertical="center" wrapText="1"/>
      <protection locked="0"/>
    </xf>
    <xf numFmtId="0" fontId="5" fillId="3" borderId="5" xfId="8" applyFont="1" applyFill="1" applyBorder="1" applyAlignment="1" applyProtection="1">
      <alignment horizontal="center" vertical="center"/>
      <protection locked="0"/>
    </xf>
    <xf numFmtId="0" fontId="5" fillId="3" borderId="5" xfId="8" applyFont="1" applyFill="1" applyBorder="1" applyAlignment="1" applyProtection="1">
      <alignment horizontal="left" vertical="center" wrapText="1"/>
      <protection locked="0"/>
    </xf>
    <xf numFmtId="0" fontId="5" fillId="3" borderId="5" xfId="8" applyFont="1" applyFill="1" applyBorder="1" applyAlignment="1" applyProtection="1">
      <alignment horizontal="right" vertical="center"/>
      <protection locked="0"/>
    </xf>
    <xf numFmtId="0" fontId="5" fillId="3" borderId="5" xfId="8" applyFont="1" applyFill="1" applyBorder="1" applyAlignment="1" applyProtection="1">
      <alignment horizontal="right" vertical="center" wrapText="1"/>
      <protection locked="0"/>
    </xf>
    <xf numFmtId="0" fontId="5" fillId="3" borderId="8" xfId="8" applyFont="1" applyFill="1" applyBorder="1" applyAlignment="1" applyProtection="1">
      <alignment horizontal="center" vertical="center" wrapText="1"/>
      <protection locked="0"/>
    </xf>
    <xf numFmtId="0" fontId="5" fillId="3" borderId="5" xfId="8" applyFont="1" applyFill="1" applyBorder="1" applyAlignment="1" applyProtection="1">
      <alignment horizontal="left" vertical="top"/>
      <protection locked="0"/>
    </xf>
    <xf numFmtId="0" fontId="5" fillId="0" borderId="10" xfId="8" applyFont="1" applyBorder="1" applyProtection="1">
      <alignment vertical="center"/>
      <protection locked="0"/>
    </xf>
    <xf numFmtId="0" fontId="5" fillId="0" borderId="17" xfId="8" applyFont="1" applyBorder="1" applyProtection="1">
      <alignment vertical="center"/>
      <protection locked="0"/>
    </xf>
    <xf numFmtId="0" fontId="5" fillId="0" borderId="11" xfId="8" applyFont="1" applyBorder="1" applyProtection="1">
      <alignment vertical="center"/>
      <protection locked="0"/>
    </xf>
    <xf numFmtId="0" fontId="5" fillId="0" borderId="13" xfId="8" applyFont="1" applyBorder="1" applyProtection="1">
      <alignment vertical="center"/>
      <protection locked="0"/>
    </xf>
    <xf numFmtId="0" fontId="5" fillId="0" borderId="0" xfId="8" applyFont="1" applyProtection="1">
      <alignment vertical="center"/>
      <protection locked="0"/>
    </xf>
    <xf numFmtId="0" fontId="5" fillId="0" borderId="20" xfId="8" applyFont="1" applyBorder="1" applyProtection="1">
      <alignment vertical="center"/>
      <protection locked="0"/>
    </xf>
    <xf numFmtId="0" fontId="5" fillId="0" borderId="14" xfId="8" applyFont="1" applyBorder="1" applyProtection="1">
      <alignment vertical="center"/>
      <protection locked="0"/>
    </xf>
    <xf numFmtId="0" fontId="5" fillId="0" borderId="26" xfId="8" applyFont="1" applyBorder="1" applyProtection="1">
      <alignment vertical="center"/>
      <protection locked="0"/>
    </xf>
    <xf numFmtId="0" fontId="5" fillId="0" borderId="15" xfId="8" applyFont="1" applyBorder="1" applyProtection="1">
      <alignment vertical="center"/>
      <protection locked="0"/>
    </xf>
    <xf numFmtId="0" fontId="71" fillId="3" borderId="0" xfId="5" applyFont="1" applyFill="1" applyProtection="1">
      <alignment vertical="center"/>
      <protection locked="0"/>
    </xf>
    <xf numFmtId="0" fontId="73" fillId="3" borderId="0" xfId="5" applyFont="1" applyFill="1" applyAlignment="1" applyProtection="1">
      <alignment horizontal="left" vertical="center"/>
      <protection locked="0"/>
    </xf>
    <xf numFmtId="0" fontId="71" fillId="3" borderId="0" xfId="5" applyFont="1" applyFill="1" applyAlignment="1" applyProtection="1">
      <alignment horizontal="left" vertical="center"/>
      <protection locked="0"/>
    </xf>
    <xf numFmtId="217" fontId="5" fillId="3" borderId="161" xfId="0" applyNumberFormat="1" applyFont="1" applyFill="1" applyBorder="1" applyProtection="1">
      <alignment vertical="center"/>
      <protection locked="0"/>
    </xf>
    <xf numFmtId="217" fontId="5" fillId="3" borderId="170" xfId="0" applyNumberFormat="1" applyFont="1" applyFill="1" applyBorder="1" applyAlignment="1" applyProtection="1">
      <alignment vertical="center" wrapText="1"/>
      <protection locked="0"/>
    </xf>
    <xf numFmtId="217" fontId="5" fillId="3" borderId="161" xfId="0" applyNumberFormat="1" applyFont="1" applyFill="1" applyBorder="1" applyAlignment="1" applyProtection="1">
      <alignment vertical="center" wrapText="1"/>
      <protection locked="0"/>
    </xf>
    <xf numFmtId="217" fontId="5" fillId="3" borderId="14" xfId="0" applyNumberFormat="1" applyFont="1" applyFill="1" applyBorder="1" applyProtection="1">
      <alignment vertical="center"/>
      <protection locked="0"/>
    </xf>
    <xf numFmtId="222" fontId="5" fillId="3" borderId="6" xfId="0" applyNumberFormat="1" applyFont="1" applyFill="1" applyBorder="1" applyAlignment="1" applyProtection="1">
      <alignment horizontal="right" vertical="center" shrinkToFit="1"/>
      <protection locked="0"/>
    </xf>
    <xf numFmtId="222" fontId="5" fillId="3" borderId="10" xfId="0" applyNumberFormat="1" applyFont="1" applyFill="1" applyBorder="1" applyAlignment="1" applyProtection="1">
      <alignment horizontal="right" vertical="center" shrinkToFit="1"/>
      <protection locked="0"/>
    </xf>
    <xf numFmtId="0" fontId="30" fillId="3" borderId="5" xfId="14" applyFont="1" applyFill="1" applyBorder="1" applyAlignment="1" applyProtection="1">
      <alignment horizontal="center" vertical="center"/>
      <protection locked="0"/>
    </xf>
    <xf numFmtId="0" fontId="30" fillId="3" borderId="5" xfId="14" applyFont="1" applyFill="1" applyBorder="1" applyAlignment="1" applyProtection="1">
      <alignment vertical="center"/>
      <protection locked="0"/>
    </xf>
    <xf numFmtId="38" fontId="30" fillId="3" borderId="5" xfId="15" applyFont="1" applyFill="1" applyBorder="1" applyAlignment="1" applyProtection="1">
      <alignment horizontal="right" vertical="center"/>
      <protection locked="0"/>
    </xf>
    <xf numFmtId="0" fontId="30" fillId="3" borderId="5" xfId="14" applyFont="1" applyFill="1" applyBorder="1" applyAlignment="1" applyProtection="1">
      <alignment vertical="center" wrapText="1"/>
      <protection locked="0"/>
    </xf>
    <xf numFmtId="38" fontId="30" fillId="3" borderId="5" xfId="15" applyFont="1" applyFill="1" applyBorder="1" applyProtection="1">
      <alignment vertical="center"/>
      <protection locked="0"/>
    </xf>
    <xf numFmtId="0" fontId="30" fillId="3" borderId="12" xfId="14" applyFont="1" applyFill="1" applyBorder="1" applyAlignment="1" applyProtection="1">
      <alignment vertical="center"/>
      <protection locked="0"/>
    </xf>
    <xf numFmtId="0" fontId="30" fillId="3" borderId="12" xfId="14" applyFont="1" applyFill="1" applyBorder="1" applyAlignment="1" applyProtection="1">
      <alignment vertical="center" wrapText="1"/>
      <protection locked="0"/>
    </xf>
    <xf numFmtId="38" fontId="30" fillId="3" borderId="12" xfId="15" applyFont="1" applyFill="1" applyBorder="1" applyProtection="1">
      <alignment vertical="center"/>
      <protection locked="0"/>
    </xf>
    <xf numFmtId="58" fontId="59" fillId="3" borderId="0" xfId="0" applyNumberFormat="1" applyFont="1" applyFill="1" applyAlignment="1" applyProtection="1">
      <alignment horizontal="right" vertical="center"/>
      <protection locked="0"/>
    </xf>
    <xf numFmtId="0" fontId="60" fillId="3" borderId="5" xfId="7" applyFont="1" applyFill="1" applyBorder="1" applyAlignment="1" applyProtection="1">
      <alignment horizontal="center" vertical="center"/>
      <protection locked="0"/>
    </xf>
    <xf numFmtId="0" fontId="60" fillId="3" borderId="0" xfId="7" applyFont="1" applyFill="1" applyProtection="1">
      <alignment vertical="center"/>
      <protection locked="0"/>
    </xf>
    <xf numFmtId="0" fontId="15" fillId="3" borderId="12" xfId="0" applyFont="1" applyFill="1" applyBorder="1" applyAlignment="1" applyProtection="1">
      <alignment horizontal="center" vertical="center" shrinkToFit="1"/>
      <protection locked="0"/>
    </xf>
    <xf numFmtId="0" fontId="14" fillId="3" borderId="14" xfId="0" applyFont="1" applyFill="1" applyBorder="1" applyAlignment="1" applyProtection="1">
      <alignment horizontal="center" vertical="center" shrinkToFit="1"/>
      <protection locked="0"/>
    </xf>
    <xf numFmtId="0" fontId="14" fillId="3" borderId="13" xfId="0" applyFont="1" applyFill="1" applyBorder="1" applyAlignment="1" applyProtection="1">
      <alignment horizontal="center" vertical="center" shrinkToFit="1"/>
      <protection locked="0"/>
    </xf>
    <xf numFmtId="0" fontId="14" fillId="3" borderId="16" xfId="0" applyFont="1" applyFill="1" applyBorder="1" applyAlignment="1" applyProtection="1">
      <alignment horizontal="center" vertical="center" shrinkToFit="1"/>
      <protection locked="0"/>
    </xf>
    <xf numFmtId="0" fontId="14" fillId="3" borderId="12" xfId="0" applyFont="1" applyFill="1" applyBorder="1" applyAlignment="1" applyProtection="1">
      <alignment horizontal="center" vertical="center" shrinkToFit="1"/>
      <protection locked="0"/>
    </xf>
    <xf numFmtId="182" fontId="16" fillId="3" borderId="18" xfId="1" applyNumberFormat="1" applyFont="1" applyFill="1" applyBorder="1" applyAlignment="1" applyProtection="1">
      <alignment horizontal="right" vertical="center" shrinkToFit="1"/>
      <protection locked="0"/>
    </xf>
    <xf numFmtId="181" fontId="16" fillId="3" borderId="21" xfId="1" applyNumberFormat="1" applyFont="1" applyFill="1" applyBorder="1" applyAlignment="1" applyProtection="1">
      <alignment vertical="center" shrinkToFit="1"/>
      <protection locked="0"/>
    </xf>
    <xf numFmtId="0" fontId="97" fillId="15" borderId="16" xfId="0" applyFont="1" applyFill="1" applyBorder="1" applyAlignment="1">
      <alignment horizontal="center" vertical="center"/>
    </xf>
    <xf numFmtId="230" fontId="108" fillId="0" borderId="5" xfId="16" applyNumberFormat="1" applyFont="1" applyFill="1" applyBorder="1" applyAlignment="1">
      <alignment horizontal="right" vertical="center" shrinkToFit="1"/>
    </xf>
    <xf numFmtId="38" fontId="108" fillId="0" borderId="5" xfId="1" applyFont="1" applyFill="1" applyBorder="1" applyAlignment="1">
      <alignment horizontal="right" vertical="center" shrinkToFit="1"/>
    </xf>
    <xf numFmtId="38" fontId="2" fillId="0" borderId="5" xfId="1" applyFont="1" applyFill="1" applyBorder="1" applyAlignment="1">
      <alignment horizontal="right" vertical="center" shrinkToFit="1"/>
    </xf>
    <xf numFmtId="219" fontId="6" fillId="3" borderId="15" xfId="1" applyNumberFormat="1" applyFont="1" applyFill="1" applyBorder="1" applyAlignment="1" applyProtection="1">
      <alignment horizontal="right" vertical="center" shrinkToFit="1"/>
      <protection locked="0"/>
    </xf>
    <xf numFmtId="219" fontId="6" fillId="3" borderId="8" xfId="1" applyNumberFormat="1" applyFont="1" applyFill="1" applyBorder="1" applyAlignment="1" applyProtection="1">
      <alignment horizontal="right" vertical="center" shrinkToFit="1"/>
      <protection locked="0"/>
    </xf>
    <xf numFmtId="219" fontId="6" fillId="3" borderId="165" xfId="1" applyNumberFormat="1" applyFont="1" applyFill="1" applyBorder="1" applyAlignment="1" applyProtection="1">
      <alignment horizontal="right" vertical="center" shrinkToFit="1"/>
      <protection locked="0"/>
    </xf>
    <xf numFmtId="0" fontId="6" fillId="4" borderId="174" xfId="10" applyFont="1" applyFill="1" applyBorder="1" applyAlignment="1">
      <alignment horizontal="center" vertical="center" wrapText="1"/>
    </xf>
    <xf numFmtId="219" fontId="6" fillId="5" borderId="0" xfId="1" applyNumberFormat="1" applyFont="1" applyFill="1" applyBorder="1" applyAlignment="1">
      <alignment horizontal="right" vertical="center" shrinkToFit="1"/>
    </xf>
    <xf numFmtId="38" fontId="6" fillId="2" borderId="132" xfId="1" applyFont="1" applyFill="1" applyBorder="1" applyAlignment="1">
      <alignment horizontal="right" vertical="center" shrinkToFit="1"/>
    </xf>
    <xf numFmtId="0" fontId="6" fillId="4" borderId="213" xfId="10" applyFont="1" applyFill="1" applyBorder="1" applyAlignment="1">
      <alignment horizontal="center" vertical="center" wrapText="1" shrinkToFit="1"/>
    </xf>
    <xf numFmtId="0" fontId="14" fillId="3" borderId="214" xfId="10" applyFont="1" applyFill="1" applyBorder="1" applyAlignment="1" applyProtection="1">
      <alignment horizontal="center" vertical="center" wrapText="1" shrinkToFit="1"/>
      <protection locked="0"/>
    </xf>
    <xf numFmtId="0" fontId="14" fillId="5" borderId="215" xfId="10" applyFont="1" applyFill="1" applyBorder="1" applyAlignment="1">
      <alignment horizontal="center" vertical="center" wrapText="1" shrinkToFit="1"/>
    </xf>
    <xf numFmtId="208" fontId="5" fillId="2" borderId="8" xfId="0" applyNumberFormat="1" applyFont="1" applyFill="1" applyBorder="1" applyAlignment="1">
      <alignment horizontal="right" vertical="center" shrinkToFit="1"/>
    </xf>
    <xf numFmtId="0" fontId="126" fillId="0" borderId="0" xfId="14" applyFont="1"/>
    <xf numFmtId="0" fontId="0" fillId="6" borderId="0" xfId="0" applyFont="1" applyFill="1" applyAlignment="1">
      <alignment horizontal="right" vertical="center" shrinkToFit="1"/>
    </xf>
    <xf numFmtId="0" fontId="101" fillId="6" borderId="0" xfId="0" applyFont="1" applyFill="1" applyAlignment="1">
      <alignment vertical="center" wrapText="1" shrinkToFit="1"/>
    </xf>
    <xf numFmtId="0" fontId="132" fillId="6" borderId="0" xfId="0" applyFont="1" applyFill="1" applyAlignment="1">
      <alignment vertical="center" wrapText="1" shrinkToFit="1"/>
    </xf>
    <xf numFmtId="0" fontId="133" fillId="6" borderId="0" xfId="0" applyFont="1" applyFill="1" applyAlignment="1">
      <alignment vertical="center" wrapText="1" shrinkToFit="1"/>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pplyProtection="1">
      <alignment vertical="center" wrapText="1"/>
      <protection locked="0"/>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60" fillId="0" borderId="5" xfId="7" applyFont="1" applyBorder="1">
      <alignment vertical="center"/>
    </xf>
    <xf numFmtId="0" fontId="60" fillId="3" borderId="0" xfId="7" applyFont="1" applyFill="1" applyAlignment="1" applyProtection="1">
      <alignment vertical="center" wrapText="1"/>
      <protection locked="0"/>
    </xf>
    <xf numFmtId="0" fontId="59" fillId="0" borderId="0" xfId="7" applyFont="1" applyAlignment="1">
      <alignment horizontal="left" vertical="center" wrapText="1"/>
    </xf>
    <xf numFmtId="0" fontId="60" fillId="3" borderId="5" xfId="7" applyFont="1" applyFill="1" applyBorder="1" applyAlignment="1" applyProtection="1">
      <alignment horizontal="center" vertical="center"/>
      <protection locked="0"/>
    </xf>
    <xf numFmtId="0" fontId="68" fillId="0" borderId="5" xfId="7" applyFont="1" applyBorder="1" applyAlignment="1">
      <alignment vertical="center" wrapText="1"/>
    </xf>
    <xf numFmtId="0" fontId="60" fillId="3" borderId="0" xfId="7" applyFont="1" applyFill="1" applyProtection="1">
      <alignment vertical="center"/>
      <protection locked="0"/>
    </xf>
    <xf numFmtId="0" fontId="5" fillId="0" borderId="0" xfId="0" applyFont="1" applyFill="1" applyBorder="1" applyAlignment="1">
      <alignment horizontal="center" vertical="center" shrinkToFit="1"/>
    </xf>
    <xf numFmtId="0" fontId="5" fillId="3" borderId="1"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3" fillId="0" borderId="0" xfId="0" applyFont="1" applyFill="1" applyBorder="1" applyAlignment="1">
      <alignment horizontal="center" vertical="center" shrinkToFit="1"/>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6"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5" fillId="3" borderId="10" xfId="0" applyFont="1" applyFill="1" applyBorder="1" applyAlignment="1" applyProtection="1">
      <alignment horizontal="center" vertical="center" shrinkToFit="1"/>
      <protection locked="0"/>
    </xf>
    <xf numFmtId="0" fontId="15" fillId="3" borderId="11" xfId="0" applyFont="1" applyFill="1" applyBorder="1" applyAlignment="1" applyProtection="1">
      <alignment horizontal="center" vertical="center" shrinkToFit="1"/>
      <protection locked="0"/>
    </xf>
    <xf numFmtId="178" fontId="15" fillId="3" borderId="10" xfId="0" applyNumberFormat="1" applyFont="1" applyFill="1" applyBorder="1" applyAlignment="1" applyProtection="1">
      <alignment horizontal="center" vertical="center" shrinkToFit="1"/>
      <protection locked="0"/>
    </xf>
    <xf numFmtId="178" fontId="15" fillId="3" borderId="11" xfId="0" applyNumberFormat="1" applyFont="1" applyFill="1" applyBorder="1" applyAlignment="1" applyProtection="1">
      <alignment horizontal="center" vertical="center" shrinkToFit="1"/>
      <protection locked="0"/>
    </xf>
    <xf numFmtId="0" fontId="14" fillId="3" borderId="14" xfId="0" applyFont="1" applyFill="1" applyBorder="1" applyAlignment="1" applyProtection="1">
      <alignment horizontal="center" vertical="center" shrinkToFit="1"/>
      <protection locked="0"/>
    </xf>
    <xf numFmtId="0" fontId="14" fillId="3" borderId="15" xfId="0" applyFont="1" applyFill="1" applyBorder="1" applyAlignment="1" applyProtection="1">
      <alignment horizontal="center" vertical="center" shrinkToFit="1"/>
      <protection locked="0"/>
    </xf>
    <xf numFmtId="178" fontId="14" fillId="3" borderId="14" xfId="0" applyNumberFormat="1" applyFont="1" applyFill="1" applyBorder="1" applyAlignment="1" applyProtection="1">
      <alignment horizontal="center" vertical="center" shrinkToFit="1"/>
      <protection locked="0"/>
    </xf>
    <xf numFmtId="178" fontId="14" fillId="3" borderId="15" xfId="0" applyNumberFormat="1" applyFont="1" applyFill="1" applyBorder="1" applyAlignment="1" applyProtection="1">
      <alignment horizontal="center" vertical="center" shrinkToFit="1"/>
      <protection locked="0"/>
    </xf>
    <xf numFmtId="0" fontId="14" fillId="3" borderId="10" xfId="0" applyFont="1" applyFill="1" applyBorder="1" applyAlignment="1" applyProtection="1">
      <alignment horizontal="center" vertical="center" shrinkToFit="1"/>
      <protection locked="0"/>
    </xf>
    <xf numFmtId="0" fontId="14" fillId="3" borderId="11" xfId="0" applyFont="1" applyFill="1" applyBorder="1" applyAlignment="1" applyProtection="1">
      <alignment horizontal="center" vertical="center" shrinkToFit="1"/>
      <protection locked="0"/>
    </xf>
    <xf numFmtId="178" fontId="14" fillId="3" borderId="10" xfId="0" applyNumberFormat="1" applyFont="1" applyFill="1" applyBorder="1" applyAlignment="1" applyProtection="1">
      <alignment horizontal="center" vertical="center" shrinkToFit="1"/>
      <protection locked="0"/>
    </xf>
    <xf numFmtId="178" fontId="14" fillId="3" borderId="11" xfId="0" applyNumberFormat="1" applyFont="1" applyFill="1" applyBorder="1" applyAlignment="1" applyProtection="1">
      <alignment horizontal="center" vertical="center" shrinkToFit="1"/>
      <protection locked="0"/>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pplyProtection="1">
      <alignment horizontal="right" vertical="center" shrinkToFit="1"/>
      <protection locked="0"/>
    </xf>
    <xf numFmtId="180" fontId="16" fillId="3" borderId="11" xfId="1" applyNumberFormat="1" applyFont="1" applyFill="1" applyBorder="1" applyAlignment="1" applyProtection="1">
      <alignment horizontal="right" vertical="center" shrinkToFit="1"/>
      <protection locked="0"/>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pplyProtection="1">
      <alignment horizontal="right" vertical="center" shrinkToFit="1"/>
      <protection locked="0"/>
    </xf>
    <xf numFmtId="182" fontId="16" fillId="3" borderId="15" xfId="1" applyNumberFormat="1" applyFont="1" applyFill="1" applyBorder="1" applyAlignment="1" applyProtection="1">
      <alignment horizontal="right" vertical="center" shrinkToFit="1"/>
      <protection locked="0"/>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pplyProtection="1">
      <alignment horizontal="right" vertical="center" wrapText="1"/>
      <protection locked="0"/>
    </xf>
    <xf numFmtId="188" fontId="17" fillId="3" borderId="12" xfId="1" applyNumberFormat="1" applyFont="1" applyFill="1" applyBorder="1" applyAlignment="1" applyProtection="1">
      <alignment horizontal="right" vertical="center" wrapText="1"/>
      <protection locked="0"/>
    </xf>
    <xf numFmtId="189" fontId="16" fillId="3" borderId="15" xfId="1" applyNumberFormat="1" applyFont="1" applyFill="1" applyBorder="1" applyAlignment="1" applyProtection="1">
      <alignment horizontal="right" vertical="center" shrinkToFit="1"/>
      <protection locked="0"/>
    </xf>
    <xf numFmtId="189" fontId="16" fillId="3" borderId="16" xfId="1" applyNumberFormat="1" applyFont="1" applyFill="1" applyBorder="1" applyAlignment="1" applyProtection="1">
      <alignment horizontal="right" vertical="center" shrinkToFit="1"/>
      <protection locked="0"/>
    </xf>
    <xf numFmtId="190" fontId="16" fillId="3" borderId="14" xfId="1" applyNumberFormat="1" applyFont="1" applyFill="1" applyBorder="1" applyAlignment="1" applyProtection="1">
      <alignment horizontal="right" vertical="center" shrinkToFit="1"/>
      <protection locked="0"/>
    </xf>
    <xf numFmtId="190" fontId="16" fillId="3" borderId="15" xfId="1" applyNumberFormat="1" applyFont="1" applyFill="1" applyBorder="1" applyAlignment="1" applyProtection="1">
      <alignment horizontal="right" vertical="center" shrinkToFit="1"/>
      <protection locked="0"/>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pplyProtection="1">
      <alignment horizontal="right" vertical="center" shrinkToFit="1"/>
      <protection locked="0"/>
    </xf>
    <xf numFmtId="188" fontId="16" fillId="3" borderId="12" xfId="1" applyNumberFormat="1" applyFont="1" applyFill="1" applyBorder="1" applyAlignment="1" applyProtection="1">
      <alignment horizontal="right" vertical="center" shrinkToFit="1"/>
      <protection locked="0"/>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pplyProtection="1">
      <alignment horizontal="right" vertical="center" shrinkToFit="1"/>
      <protection locked="0"/>
    </xf>
    <xf numFmtId="180" fontId="5" fillId="3" borderId="13" xfId="0" applyNumberFormat="1" applyFont="1" applyFill="1" applyBorder="1" applyAlignment="1" applyProtection="1">
      <alignment horizontal="center" vertical="center"/>
      <protection locked="0"/>
    </xf>
    <xf numFmtId="180" fontId="5" fillId="3" borderId="0" xfId="0" applyNumberFormat="1" applyFont="1" applyFill="1" applyBorder="1" applyAlignment="1" applyProtection="1">
      <alignment horizontal="center" vertical="center"/>
      <protection locked="0"/>
    </xf>
    <xf numFmtId="180" fontId="5" fillId="3" borderId="20" xfId="0" applyNumberFormat="1" applyFont="1" applyFill="1" applyBorder="1" applyAlignment="1" applyProtection="1">
      <alignment horizontal="center" vertical="center"/>
      <protection locked="0"/>
    </xf>
    <xf numFmtId="185" fontId="16" fillId="3" borderId="16" xfId="1" applyNumberFormat="1" applyFont="1" applyFill="1" applyBorder="1" applyAlignment="1" applyProtection="1">
      <alignment horizontal="right" vertical="center" shrinkToFit="1"/>
      <protection locked="0"/>
    </xf>
    <xf numFmtId="3" fontId="16" fillId="2" borderId="14" xfId="1" applyNumberFormat="1" applyFont="1" applyFill="1" applyBorder="1" applyAlignment="1" applyProtection="1">
      <alignment horizontal="right" vertical="center" shrinkToFit="1"/>
    </xf>
    <xf numFmtId="3" fontId="16" fillId="2" borderId="26" xfId="1" applyNumberFormat="1" applyFont="1" applyFill="1" applyBorder="1" applyAlignment="1" applyProtection="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pplyProtection="1">
      <alignment horizontal="right" vertical="center" shrinkToFit="1"/>
      <protection locked="0"/>
    </xf>
    <xf numFmtId="192" fontId="16" fillId="2" borderId="10" xfId="1" applyNumberFormat="1" applyFont="1" applyFill="1" applyBorder="1" applyAlignment="1" applyProtection="1">
      <alignment horizontal="right" vertical="center" shrinkToFit="1"/>
    </xf>
    <xf numFmtId="192" fontId="16" fillId="2" borderId="17" xfId="1" applyNumberFormat="1" applyFont="1" applyFill="1" applyBorder="1" applyAlignment="1" applyProtection="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128" fillId="0" borderId="0" xfId="0" applyFont="1" applyFill="1" applyAlignment="1">
      <alignment vertical="top" wrapText="1"/>
    </xf>
    <xf numFmtId="180" fontId="17" fillId="3" borderId="12" xfId="1" applyNumberFormat="1" applyFont="1" applyFill="1" applyBorder="1" applyAlignment="1" applyProtection="1">
      <alignment horizontal="right" vertical="center" shrinkToFit="1"/>
      <protection locked="0"/>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pplyProtection="1">
      <alignment horizontal="right" vertical="center" shrinkToFit="1"/>
      <protection locked="0"/>
    </xf>
    <xf numFmtId="181" fontId="16" fillId="3" borderId="8" xfId="1" applyNumberFormat="1" applyFont="1" applyFill="1" applyBorder="1" applyAlignment="1" applyProtection="1">
      <alignment horizontal="right" vertical="center" shrinkToFit="1"/>
      <protection locked="0"/>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pplyProtection="1">
      <alignment horizontal="right" vertical="center" shrinkToFit="1"/>
      <protection locked="0"/>
    </xf>
    <xf numFmtId="0" fontId="16" fillId="2" borderId="26" xfId="1" applyNumberFormat="1" applyFont="1" applyFill="1" applyBorder="1" applyAlignment="1" applyProtection="1">
      <alignment horizontal="right" vertical="center" shrinkToFit="1"/>
    </xf>
    <xf numFmtId="182" fontId="16" fillId="3" borderId="29" xfId="1" applyNumberFormat="1" applyFont="1" applyFill="1" applyBorder="1" applyAlignment="1" applyProtection="1">
      <alignment horizontal="right" vertical="center" shrinkToFit="1"/>
      <protection locked="0"/>
    </xf>
    <xf numFmtId="0" fontId="16" fillId="2" borderId="13" xfId="1" applyNumberFormat="1" applyFont="1" applyFill="1" applyBorder="1" applyAlignment="1" applyProtection="1">
      <alignment horizontal="right" vertical="center" shrinkToFit="1"/>
    </xf>
    <xf numFmtId="0" fontId="16" fillId="2" borderId="0" xfId="1" applyNumberFormat="1" applyFont="1" applyFill="1" applyBorder="1" applyAlignment="1" applyProtection="1">
      <alignment horizontal="right" vertical="center" shrinkToFit="1"/>
    </xf>
    <xf numFmtId="0" fontId="42" fillId="0" borderId="0" xfId="0" applyFont="1" applyFill="1" applyBorder="1" applyAlignment="1">
      <alignment vertical="top" wrapText="1"/>
    </xf>
    <xf numFmtId="180" fontId="16" fillId="3" borderId="37" xfId="1" applyNumberFormat="1" applyFont="1" applyFill="1" applyBorder="1" applyAlignment="1" applyProtection="1">
      <alignment horizontal="right" vertical="center" wrapText="1"/>
      <protection locked="0"/>
    </xf>
    <xf numFmtId="192" fontId="16" fillId="2" borderId="10" xfId="1" applyNumberFormat="1" applyFont="1" applyFill="1" applyBorder="1" applyAlignment="1" applyProtection="1">
      <alignment horizontal="right" vertical="center" wrapText="1" shrinkToFit="1"/>
    </xf>
    <xf numFmtId="192" fontId="16" fillId="2" borderId="17" xfId="1" applyNumberFormat="1" applyFont="1" applyFill="1" applyBorder="1" applyAlignment="1" applyProtection="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pplyProtection="1">
      <alignment horizontal="right" vertical="center" wrapText="1"/>
      <protection locked="0"/>
    </xf>
    <xf numFmtId="197" fontId="16" fillId="2" borderId="14" xfId="1" applyNumberFormat="1" applyFont="1" applyFill="1" applyBorder="1" applyAlignment="1" applyProtection="1">
      <alignment horizontal="right" vertical="center" shrinkToFit="1"/>
    </xf>
    <xf numFmtId="197" fontId="16" fillId="2" borderId="26" xfId="1" applyNumberFormat="1" applyFont="1" applyFill="1" applyBorder="1" applyAlignment="1" applyProtection="1">
      <alignment horizontal="right" vertical="center" shrinkToFit="1"/>
    </xf>
    <xf numFmtId="183" fontId="16" fillId="2" borderId="16" xfId="0" applyNumberFormat="1" applyFont="1" applyFill="1" applyBorder="1" applyAlignment="1">
      <alignment vertical="center" wrapText="1" shrinkToFit="1"/>
    </xf>
    <xf numFmtId="182" fontId="16" fillId="3" borderId="14" xfId="1" applyNumberFormat="1" applyFont="1" applyFill="1" applyBorder="1" applyAlignment="1" applyProtection="1">
      <alignment horizontal="right" vertical="center" wrapText="1"/>
      <protection locked="0"/>
    </xf>
    <xf numFmtId="182" fontId="16" fillId="3" borderId="26" xfId="1" applyNumberFormat="1" applyFont="1" applyFill="1" applyBorder="1" applyAlignment="1" applyProtection="1">
      <alignment horizontal="right" vertical="center" wrapText="1"/>
      <protection locked="0"/>
    </xf>
    <xf numFmtId="182" fontId="16" fillId="3" borderId="15" xfId="1" applyNumberFormat="1" applyFont="1" applyFill="1" applyBorder="1" applyAlignment="1" applyProtection="1">
      <alignment horizontal="right" vertical="center" wrapText="1"/>
      <protection locked="0"/>
    </xf>
    <xf numFmtId="197" fontId="16" fillId="2" borderId="14" xfId="1" applyNumberFormat="1" applyFont="1" applyFill="1" applyBorder="1" applyAlignment="1" applyProtection="1">
      <alignment horizontal="right" vertical="center" wrapText="1" shrinkToFit="1"/>
    </xf>
    <xf numFmtId="197" fontId="16" fillId="2" borderId="26" xfId="1" applyNumberFormat="1" applyFont="1" applyFill="1" applyBorder="1" applyAlignment="1" applyProtection="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pplyProtection="1">
      <alignment horizontal="right" vertical="center" shrinkToFit="1"/>
      <protection locked="0"/>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pplyProtection="1">
      <alignment horizontal="right" vertical="center" wrapText="1"/>
      <protection locked="0"/>
    </xf>
    <xf numFmtId="197" fontId="16" fillId="2" borderId="13" xfId="1" applyNumberFormat="1" applyFont="1" applyFill="1" applyBorder="1" applyAlignment="1" applyProtection="1">
      <alignment horizontal="right" vertical="center" wrapText="1" shrinkToFit="1"/>
    </xf>
    <xf numFmtId="197" fontId="16" fillId="2" borderId="0" xfId="1" applyNumberFormat="1" applyFont="1" applyFill="1" applyBorder="1" applyAlignment="1" applyProtection="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pplyProtection="1">
      <alignment horizontal="right" vertical="center" shrinkToFit="1"/>
      <protection locked="0"/>
    </xf>
    <xf numFmtId="182" fontId="16" fillId="3" borderId="0" xfId="1" applyNumberFormat="1" applyFont="1" applyFill="1" applyBorder="1" applyAlignment="1" applyProtection="1">
      <alignment horizontal="right" vertical="center" shrinkToFit="1"/>
      <protection locked="0"/>
    </xf>
    <xf numFmtId="182" fontId="16" fillId="3" borderId="20" xfId="1" applyNumberFormat="1" applyFont="1" applyFill="1" applyBorder="1" applyAlignment="1" applyProtection="1">
      <alignment horizontal="right" vertical="center" shrinkToFit="1"/>
      <protection locked="0"/>
    </xf>
    <xf numFmtId="197" fontId="16" fillId="2" borderId="13" xfId="1" applyNumberFormat="1" applyFont="1" applyFill="1" applyBorder="1" applyAlignment="1" applyProtection="1">
      <alignment horizontal="right" vertical="center" shrinkToFit="1"/>
    </xf>
    <xf numFmtId="197" fontId="16" fillId="2" borderId="0" xfId="1" applyNumberFormat="1" applyFont="1" applyFill="1" applyBorder="1" applyAlignment="1" applyProtection="1">
      <alignment horizontal="right" vertical="center" shrinkToFit="1"/>
    </xf>
    <xf numFmtId="182" fontId="16" fillId="0" borderId="0"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pplyProtection="1">
      <alignment horizontal="right" vertical="center"/>
      <protection locked="0"/>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182" fontId="16" fillId="3" borderId="6" xfId="1" applyNumberFormat="1" applyFont="1" applyFill="1" applyBorder="1" applyAlignment="1" applyProtection="1">
      <alignment horizontal="right" vertical="center" wrapText="1"/>
      <protection locked="0"/>
    </xf>
    <xf numFmtId="182" fontId="16" fillId="3" borderId="7" xfId="1" applyNumberFormat="1" applyFont="1" applyFill="1" applyBorder="1" applyAlignment="1" applyProtection="1">
      <alignment horizontal="right" vertical="center" wrapText="1"/>
      <protection locked="0"/>
    </xf>
    <xf numFmtId="182" fontId="16" fillId="3" borderId="8" xfId="1" applyNumberFormat="1" applyFont="1" applyFill="1" applyBorder="1" applyAlignment="1" applyProtection="1">
      <alignment horizontal="right" vertical="center" wrapText="1"/>
      <protection locked="0"/>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pplyProtection="1">
      <alignment horizontal="left" vertical="center"/>
      <protection locked="0"/>
    </xf>
    <xf numFmtId="0" fontId="9" fillId="3" borderId="6" xfId="0" applyFont="1" applyFill="1" applyBorder="1" applyAlignment="1" applyProtection="1">
      <alignment vertical="center" wrapText="1"/>
      <protection locked="0"/>
    </xf>
    <xf numFmtId="0" fontId="9" fillId="3" borderId="7" xfId="0" applyFont="1" applyFill="1" applyBorder="1" applyAlignment="1" applyProtection="1">
      <alignment vertical="center" wrapText="1"/>
      <protection locked="0"/>
    </xf>
    <xf numFmtId="0" fontId="9" fillId="3" borderId="8" xfId="0" applyFont="1" applyFill="1" applyBorder="1" applyAlignment="1" applyProtection="1">
      <alignment vertical="center" wrapText="1"/>
      <protection locked="0"/>
    </xf>
    <xf numFmtId="0" fontId="51" fillId="0" borderId="0" xfId="0" applyFont="1" applyFill="1" applyAlignment="1">
      <alignment horizontal="lef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0" fontId="5" fillId="3" borderId="8" xfId="0" applyFont="1" applyFill="1" applyBorder="1" applyAlignment="1" applyProtection="1">
      <alignment vertical="center"/>
      <protection locked="0"/>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pplyProtection="1">
      <alignment vertical="center" wrapText="1"/>
      <protection locked="0"/>
    </xf>
    <xf numFmtId="0" fontId="5" fillId="3" borderId="7" xfId="0" applyFont="1" applyFill="1" applyBorder="1" applyAlignment="1" applyProtection="1">
      <alignment vertical="center" wrapText="1"/>
      <protection locked="0"/>
    </xf>
    <xf numFmtId="0" fontId="5" fillId="3" borderId="8" xfId="0" applyFont="1" applyFill="1" applyBorder="1" applyAlignment="1" applyProtection="1">
      <alignment vertical="center" wrapText="1"/>
      <protection locked="0"/>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pplyProtection="1">
      <alignment horizontal="center" vertical="center"/>
      <protection locked="0"/>
    </xf>
    <xf numFmtId="0" fontId="27" fillId="3" borderId="7" xfId="0" applyFont="1" applyFill="1" applyBorder="1" applyAlignment="1" applyProtection="1">
      <alignment horizontal="center" vertical="center"/>
      <protection locked="0"/>
    </xf>
    <xf numFmtId="0" fontId="27" fillId="3" borderId="8" xfId="0" applyFont="1" applyFill="1" applyBorder="1" applyAlignment="1" applyProtection="1">
      <alignment horizontal="center" vertical="center"/>
      <protection locked="0"/>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pplyProtection="1">
      <alignment horizontal="center" vertical="center"/>
      <protection locked="0"/>
    </xf>
    <xf numFmtId="0" fontId="19" fillId="0" borderId="55" xfId="0" applyFont="1" applyFill="1" applyBorder="1" applyAlignment="1">
      <alignment vertical="top" wrapText="1"/>
    </xf>
    <xf numFmtId="0" fontId="9" fillId="3" borderId="6" xfId="0" applyFont="1" applyFill="1" applyBorder="1" applyAlignment="1" applyProtection="1">
      <alignment vertical="center"/>
      <protection locked="0"/>
    </xf>
    <xf numFmtId="0" fontId="9" fillId="3" borderId="7" xfId="0" applyFont="1" applyFill="1" applyBorder="1" applyAlignment="1" applyProtection="1">
      <alignment vertical="center"/>
      <protection locked="0"/>
    </xf>
    <xf numFmtId="0" fontId="9" fillId="3" borderId="8" xfId="0" applyFont="1" applyFill="1" applyBorder="1" applyAlignment="1" applyProtection="1">
      <alignment vertical="center"/>
      <protection locked="0"/>
    </xf>
    <xf numFmtId="0" fontId="5" fillId="3" borderId="6"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left" vertical="center" wrapText="1"/>
      <protection locked="0"/>
    </xf>
    <xf numFmtId="0" fontId="12" fillId="3" borderId="7" xfId="0" applyFont="1" applyFill="1" applyBorder="1" applyAlignment="1" applyProtection="1">
      <alignment horizontal="left" vertical="center" wrapText="1"/>
      <protection locked="0"/>
    </xf>
    <xf numFmtId="0" fontId="12" fillId="3" borderId="8" xfId="0" applyFont="1" applyFill="1" applyBorder="1" applyAlignment="1" applyProtection="1">
      <alignment horizontal="left" vertical="center" wrapText="1"/>
      <protection locked="0"/>
    </xf>
    <xf numFmtId="200" fontId="5" fillId="3" borderId="7" xfId="0" applyNumberFormat="1" applyFont="1" applyFill="1" applyBorder="1" applyAlignment="1" applyProtection="1">
      <alignment horizontal="right" vertical="center"/>
      <protection locked="0"/>
    </xf>
    <xf numFmtId="0" fontId="5" fillId="3" borderId="14" xfId="0" applyFont="1" applyFill="1" applyBorder="1" applyAlignment="1" applyProtection="1">
      <alignment horizontal="center" vertical="center" wrapText="1"/>
      <protection locked="0"/>
    </xf>
    <xf numFmtId="0" fontId="5" fillId="3" borderId="15" xfId="0" applyFont="1" applyFill="1" applyBorder="1" applyAlignment="1" applyProtection="1">
      <alignment horizontal="center" vertical="center" wrapText="1"/>
      <protection locked="0"/>
    </xf>
    <xf numFmtId="0" fontId="12" fillId="3" borderId="14" xfId="0" applyFont="1" applyFill="1" applyBorder="1" applyAlignment="1" applyProtection="1">
      <alignment horizontal="left" vertical="center" wrapText="1"/>
      <protection locked="0"/>
    </xf>
    <xf numFmtId="0" fontId="12" fillId="3" borderId="26" xfId="0" applyFont="1" applyFill="1" applyBorder="1" applyAlignment="1" applyProtection="1">
      <alignment horizontal="left" vertical="center" wrapText="1"/>
      <protection locked="0"/>
    </xf>
    <xf numFmtId="0" fontId="12" fillId="3" borderId="15" xfId="0" applyFont="1" applyFill="1" applyBorder="1" applyAlignment="1" applyProtection="1">
      <alignment horizontal="left" vertical="center" wrapText="1"/>
      <protection locked="0"/>
    </xf>
    <xf numFmtId="200" fontId="5" fillId="3" borderId="7" xfId="0" applyNumberFormat="1" applyFont="1" applyFill="1" applyBorder="1" applyAlignment="1" applyProtection="1">
      <alignment horizontal="left" vertical="center" wrapText="1"/>
      <protection locked="0"/>
    </xf>
    <xf numFmtId="200" fontId="5" fillId="3" borderId="7" xfId="0" applyNumberFormat="1" applyFont="1" applyFill="1" applyBorder="1" applyProtection="1">
      <alignment vertical="center"/>
      <protection locked="0"/>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pplyProtection="1">
      <alignment horizontal="right"/>
      <protection locked="0"/>
    </xf>
    <xf numFmtId="38" fontId="6" fillId="3" borderId="17" xfId="1" applyFont="1" applyFill="1" applyBorder="1" applyAlignment="1" applyProtection="1">
      <alignment horizontal="right"/>
      <protection locked="0"/>
    </xf>
    <xf numFmtId="38" fontId="6" fillId="3" borderId="14" xfId="1" applyFont="1" applyFill="1" applyBorder="1" applyAlignment="1" applyProtection="1">
      <alignment horizontal="right"/>
      <protection locked="0"/>
    </xf>
    <xf numFmtId="38" fontId="6" fillId="3" borderId="26" xfId="1" applyFont="1" applyFill="1" applyBorder="1" applyAlignment="1" applyProtection="1">
      <alignment horizontal="right"/>
      <protection locked="0"/>
    </xf>
    <xf numFmtId="49" fontId="5" fillId="3" borderId="11" xfId="0" applyNumberFormat="1" applyFont="1" applyFill="1" applyBorder="1" applyAlignment="1" applyProtection="1">
      <alignment horizontal="center"/>
      <protection locked="0"/>
    </xf>
    <xf numFmtId="49" fontId="5" fillId="3" borderId="15" xfId="0" applyNumberFormat="1" applyFont="1" applyFill="1" applyBorder="1" applyAlignment="1" applyProtection="1">
      <alignment horizontal="center"/>
      <protection locked="0"/>
    </xf>
    <xf numFmtId="38" fontId="16" fillId="3" borderId="10" xfId="1" applyFont="1" applyFill="1" applyBorder="1" applyAlignment="1" applyProtection="1">
      <alignment horizontal="center" shrinkToFit="1"/>
      <protection locked="0"/>
    </xf>
    <xf numFmtId="38" fontId="16" fillId="3" borderId="17" xfId="1" applyFont="1" applyFill="1" applyBorder="1" applyAlignment="1" applyProtection="1">
      <alignment horizontal="center" shrinkToFit="1"/>
      <protection locked="0"/>
    </xf>
    <xf numFmtId="38" fontId="16" fillId="3" borderId="14" xfId="1" applyFont="1" applyFill="1" applyBorder="1" applyAlignment="1" applyProtection="1">
      <alignment horizontal="center" shrinkToFit="1"/>
      <protection locked="0"/>
    </xf>
    <xf numFmtId="38" fontId="16" fillId="3" borderId="26" xfId="1" applyFont="1" applyFill="1" applyBorder="1" applyAlignment="1" applyProtection="1">
      <alignment horizontal="center" shrinkToFit="1"/>
      <protection locked="0"/>
    </xf>
    <xf numFmtId="201" fontId="16" fillId="3" borderId="11" xfId="1" applyNumberFormat="1" applyFont="1" applyFill="1" applyBorder="1" applyAlignment="1" applyProtection="1">
      <alignment horizontal="center" shrinkToFit="1"/>
      <protection locked="0"/>
    </xf>
    <xf numFmtId="201" fontId="16" fillId="3" borderId="15" xfId="1" applyNumberFormat="1" applyFont="1" applyFill="1" applyBorder="1" applyAlignment="1" applyProtection="1">
      <alignment horizontal="center" shrinkToFit="1"/>
      <protection locked="0"/>
    </xf>
    <xf numFmtId="0" fontId="5" fillId="3" borderId="10"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protection locked="0"/>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26" xfId="0" applyFont="1" applyFill="1" applyBorder="1" applyAlignment="1" applyProtection="1">
      <alignment horizontal="center" vertical="center" wrapText="1"/>
      <protection locked="0"/>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180" fontId="17" fillId="3" borderId="12"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pplyProtection="1">
      <alignment horizontal="right" shrinkToFit="1"/>
      <protection locked="0"/>
    </xf>
    <xf numFmtId="210" fontId="16" fillId="3" borderId="6" xfId="1" applyNumberFormat="1" applyFont="1" applyFill="1" applyBorder="1" applyAlignment="1" applyProtection="1">
      <alignment horizontal="right" shrinkToFit="1"/>
      <protection locked="0"/>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pplyProtection="1">
      <alignment horizontal="right" shrinkToFit="1"/>
      <protection locked="0"/>
    </xf>
    <xf numFmtId="201" fontId="16" fillId="3" borderId="17" xfId="1" applyNumberFormat="1" applyFont="1" applyFill="1" applyBorder="1" applyAlignment="1" applyProtection="1">
      <alignment horizontal="right" shrinkToFit="1"/>
      <protection locked="0"/>
    </xf>
    <xf numFmtId="201" fontId="16" fillId="3" borderId="11" xfId="1" applyNumberFormat="1" applyFont="1" applyFill="1" applyBorder="1" applyAlignment="1" applyProtection="1">
      <alignment horizontal="right" shrinkToFit="1"/>
      <protection locked="0"/>
    </xf>
    <xf numFmtId="201" fontId="16" fillId="3" borderId="14" xfId="1" applyNumberFormat="1" applyFont="1" applyFill="1" applyBorder="1" applyAlignment="1" applyProtection="1">
      <alignment horizontal="right" shrinkToFit="1"/>
      <protection locked="0"/>
    </xf>
    <xf numFmtId="201" fontId="16" fillId="3" borderId="26" xfId="1" applyNumberFormat="1" applyFont="1" applyFill="1" applyBorder="1" applyAlignment="1" applyProtection="1">
      <alignment horizontal="right" shrinkToFit="1"/>
      <protection locked="0"/>
    </xf>
    <xf numFmtId="201" fontId="16" fillId="3" borderId="15" xfId="1" applyNumberFormat="1" applyFont="1" applyFill="1" applyBorder="1" applyAlignment="1" applyProtection="1">
      <alignment horizontal="right" shrinkToFit="1"/>
      <protection locked="0"/>
    </xf>
    <xf numFmtId="0" fontId="6" fillId="0" borderId="0" xfId="0" applyFont="1" applyFill="1" applyBorder="1" applyAlignment="1">
      <alignment horizontal="left" vertical="center" shrinkToFit="1"/>
    </xf>
    <xf numFmtId="201" fontId="16" fillId="3" borderId="14" xfId="1" applyNumberFormat="1" applyFont="1" applyFill="1" applyBorder="1" applyAlignment="1" applyProtection="1">
      <alignment horizontal="right" vertical="center" shrinkToFit="1"/>
      <protection locked="0"/>
    </xf>
    <xf numFmtId="201" fontId="16" fillId="3" borderId="26" xfId="1" applyNumberFormat="1" applyFont="1" applyFill="1" applyBorder="1" applyAlignment="1" applyProtection="1">
      <alignment horizontal="right" vertical="center" shrinkToFit="1"/>
      <protection locked="0"/>
    </xf>
    <xf numFmtId="201" fontId="16" fillId="3" borderId="15" xfId="1" applyNumberFormat="1" applyFont="1" applyFill="1" applyBorder="1" applyAlignment="1" applyProtection="1">
      <alignment horizontal="right" vertical="center" shrinkToFit="1"/>
      <protection locked="0"/>
    </xf>
    <xf numFmtId="0" fontId="5" fillId="3" borderId="6" xfId="0" applyFont="1" applyFill="1" applyBorder="1" applyAlignment="1" applyProtection="1">
      <alignment horizontal="center"/>
      <protection locked="0"/>
    </xf>
    <xf numFmtId="0" fontId="5" fillId="3" borderId="7" xfId="0" applyFont="1" applyFill="1" applyBorder="1" applyAlignment="1" applyProtection="1">
      <alignment horizontal="center"/>
      <protection locked="0"/>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204" fontId="5" fillId="0" borderId="0" xfId="0" applyNumberFormat="1" applyFont="1" applyFill="1" applyAlignment="1">
      <alignment horizontal="center" vertical="center"/>
    </xf>
    <xf numFmtId="202" fontId="6" fillId="3" borderId="6" xfId="0" applyNumberFormat="1" applyFont="1" applyFill="1" applyBorder="1" applyAlignment="1" applyProtection="1">
      <alignment horizontal="right" vertical="center" shrinkToFit="1"/>
      <protection locked="0"/>
    </xf>
    <xf numFmtId="202" fontId="6" fillId="3" borderId="8" xfId="0" applyNumberFormat="1" applyFont="1" applyFill="1" applyBorder="1" applyAlignment="1" applyProtection="1">
      <alignment horizontal="right" vertical="center" shrinkToFit="1"/>
      <protection locked="0"/>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5" fillId="4" borderId="73" xfId="0" applyFont="1" applyFill="1" applyBorder="1" applyAlignment="1">
      <alignment horizontal="center" vertical="center" wrapText="1"/>
    </xf>
    <xf numFmtId="192" fontId="16" fillId="3" borderId="10" xfId="1" applyNumberFormat="1" applyFont="1" applyFill="1" applyBorder="1" applyAlignment="1" applyProtection="1">
      <alignment horizontal="right" vertical="center" shrinkToFit="1"/>
      <protection locked="0"/>
    </xf>
    <xf numFmtId="192" fontId="16" fillId="3" borderId="17" xfId="1" applyNumberFormat="1" applyFont="1" applyFill="1" applyBorder="1" applyAlignment="1" applyProtection="1">
      <alignment horizontal="right" vertical="center" shrinkToFit="1"/>
      <protection locked="0"/>
    </xf>
    <xf numFmtId="197" fontId="16" fillId="3" borderId="74" xfId="1" applyNumberFormat="1" applyFont="1" applyFill="1" applyBorder="1" applyAlignment="1" applyProtection="1">
      <alignment horizontal="right" vertical="center" shrinkToFit="1"/>
      <protection locked="0"/>
    </xf>
    <xf numFmtId="197" fontId="16" fillId="3" borderId="75" xfId="1" applyNumberFormat="1" applyFont="1" applyFill="1" applyBorder="1" applyAlignment="1" applyProtection="1">
      <alignment horizontal="right" vertical="center" shrinkToFit="1"/>
      <protection locked="0"/>
    </xf>
    <xf numFmtId="0" fontId="3" fillId="3" borderId="5" xfId="0" applyFont="1" applyFill="1" applyBorder="1" applyAlignment="1" applyProtection="1">
      <alignment horizontal="center" vertical="center"/>
      <protection locked="0"/>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6" fillId="3" borderId="6"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203" fontId="6" fillId="3" borderId="6" xfId="0" applyNumberFormat="1" applyFont="1" applyFill="1" applyBorder="1" applyAlignment="1" applyProtection="1">
      <alignment horizontal="right" vertical="center" shrinkToFit="1"/>
      <protection locked="0"/>
    </xf>
    <xf numFmtId="203" fontId="6" fillId="3" borderId="8" xfId="0" applyNumberFormat="1" applyFont="1" applyFill="1" applyBorder="1" applyAlignment="1" applyProtection="1">
      <alignment horizontal="right" vertical="center" shrinkToFit="1"/>
      <protection locked="0"/>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pplyProtection="1">
      <alignment horizontal="right" vertical="center" shrinkToFit="1"/>
      <protection locked="0"/>
    </xf>
    <xf numFmtId="201" fontId="16" fillId="3" borderId="0" xfId="1" applyNumberFormat="1" applyFont="1" applyFill="1" applyBorder="1" applyAlignment="1" applyProtection="1">
      <alignment horizontal="right" vertical="center" shrinkToFit="1"/>
      <protection locked="0"/>
    </xf>
    <xf numFmtId="201" fontId="16" fillId="3" borderId="20" xfId="1" applyNumberFormat="1" applyFont="1" applyFill="1" applyBorder="1" applyAlignment="1" applyProtection="1">
      <alignment horizontal="right" vertical="center" shrinkToFit="1"/>
      <protection locked="0"/>
    </xf>
    <xf numFmtId="197" fontId="16" fillId="3" borderId="13" xfId="1" applyNumberFormat="1" applyFont="1" applyFill="1" applyBorder="1" applyAlignment="1" applyProtection="1">
      <alignment horizontal="right" vertical="center" shrinkToFit="1"/>
      <protection locked="0"/>
    </xf>
    <xf numFmtId="197" fontId="16" fillId="3" borderId="0" xfId="1" applyNumberFormat="1" applyFont="1" applyFill="1" applyBorder="1" applyAlignment="1" applyProtection="1">
      <alignment horizontal="right" vertical="center" shrinkToFit="1"/>
      <protection locked="0"/>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97" fontId="16" fillId="3" borderId="14" xfId="1" applyNumberFormat="1" applyFont="1" applyFill="1" applyBorder="1" applyAlignment="1" applyProtection="1">
      <alignment horizontal="right" vertical="center" shrinkToFit="1"/>
      <protection locked="0"/>
    </xf>
    <xf numFmtId="197" fontId="16" fillId="3" borderId="26" xfId="1" applyNumberFormat="1" applyFont="1" applyFill="1" applyBorder="1" applyAlignment="1" applyProtection="1">
      <alignment horizontal="right" vertical="center" shrinkToFit="1"/>
      <protection locked="0"/>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pplyProtection="1">
      <alignment horizontal="center" vertical="center"/>
      <protection locked="0"/>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4" fillId="4" borderId="5" xfId="0" applyFont="1" applyFill="1" applyBorder="1" applyAlignment="1">
      <alignment horizontal="center" vertical="center" shrinkToFit="1"/>
    </xf>
    <xf numFmtId="199" fontId="6" fillId="3" borderId="6" xfId="0" applyNumberFormat="1" applyFont="1" applyFill="1" applyBorder="1" applyAlignment="1" applyProtection="1">
      <alignment horizontal="center" vertical="center"/>
      <protection locked="0"/>
    </xf>
    <xf numFmtId="199" fontId="6" fillId="3" borderId="7" xfId="0" applyNumberFormat="1" applyFont="1" applyFill="1" applyBorder="1" applyAlignment="1" applyProtection="1">
      <alignment horizontal="center" vertical="center"/>
      <protection locked="0"/>
    </xf>
    <xf numFmtId="199" fontId="6" fillId="3" borderId="8" xfId="0" applyNumberFormat="1" applyFont="1" applyFill="1" applyBorder="1" applyAlignment="1" applyProtection="1">
      <alignment horizontal="center" vertical="center"/>
      <protection locked="0"/>
    </xf>
    <xf numFmtId="0" fontId="6" fillId="3" borderId="6"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117" fillId="3" borderId="150" xfId="18" applyFont="1" applyFill="1" applyBorder="1" applyAlignment="1" applyProtection="1">
      <alignment horizontal="center" vertical="center" shrinkToFit="1"/>
      <protection locked="0"/>
    </xf>
    <xf numFmtId="0" fontId="117" fillId="3" borderId="144" xfId="18" applyFont="1" applyFill="1" applyBorder="1" applyAlignment="1" applyProtection="1">
      <alignment horizontal="center" vertical="center" shrinkToFit="1"/>
      <protection locked="0"/>
    </xf>
    <xf numFmtId="0" fontId="118" fillId="3" borderId="144" xfId="18" applyFont="1" applyFill="1" applyBorder="1" applyAlignment="1" applyProtection="1">
      <alignment horizontal="center" vertical="center"/>
      <protection locked="0"/>
    </xf>
    <xf numFmtId="0" fontId="117" fillId="3" borderId="6" xfId="10" applyFont="1" applyFill="1" applyBorder="1" applyAlignment="1" applyProtection="1">
      <alignment horizontal="left" vertical="center" shrinkToFit="1"/>
      <protection locked="0"/>
    </xf>
    <xf numFmtId="0" fontId="117" fillId="3" borderId="7" xfId="10" applyFont="1" applyFill="1" applyBorder="1" applyAlignment="1" applyProtection="1">
      <alignment horizontal="left" vertical="center" shrinkToFit="1"/>
      <protection locked="0"/>
    </xf>
    <xf numFmtId="0" fontId="117" fillId="3" borderId="8" xfId="10" applyFont="1" applyFill="1" applyBorder="1" applyAlignment="1" applyProtection="1">
      <alignment horizontal="left" vertical="center" shrinkToFit="1"/>
      <protection locked="0"/>
    </xf>
    <xf numFmtId="0" fontId="116" fillId="3" borderId="148" xfId="18" applyFont="1" applyFill="1" applyBorder="1" applyAlignment="1" applyProtection="1">
      <alignment horizontal="center" vertical="center"/>
      <protection locked="0"/>
    </xf>
    <xf numFmtId="0" fontId="116" fillId="3" borderId="147" xfId="18" applyFont="1" applyFill="1" applyBorder="1" applyAlignment="1" applyProtection="1">
      <alignment horizontal="center" vertical="center"/>
      <protection locked="0"/>
    </xf>
    <xf numFmtId="0" fontId="116" fillId="3" borderId="164"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shrinkToFit="1"/>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16" fillId="5" borderId="113" xfId="18" applyFont="1" applyFill="1" applyBorder="1" applyAlignment="1" applyProtection="1">
      <alignment horizontal="center" vertical="center"/>
      <protection locked="0"/>
    </xf>
    <xf numFmtId="0" fontId="6" fillId="4" borderId="159" xfId="18" applyFont="1" applyFill="1" applyBorder="1" applyAlignment="1" applyProtection="1">
      <alignment horizontal="center" vertical="center"/>
      <protection locked="0"/>
    </xf>
    <xf numFmtId="0" fontId="6" fillId="4" borderId="154" xfId="18" applyFont="1" applyFill="1" applyBorder="1" applyAlignment="1" applyProtection="1">
      <alignment horizontal="center" vertical="center"/>
      <protection locked="0"/>
    </xf>
    <xf numFmtId="0" fontId="6" fillId="4" borderId="154" xfId="18" applyFont="1" applyFill="1" applyBorder="1" applyAlignment="1" applyProtection="1">
      <alignment horizontal="center" vertical="center" shrinkToFit="1"/>
      <protection locked="0"/>
    </xf>
    <xf numFmtId="0" fontId="6" fillId="4" borderId="153" xfId="18" applyFont="1" applyFill="1" applyBorder="1" applyAlignment="1" applyProtection="1">
      <alignment horizontal="center" vertical="center" shrinkToFit="1"/>
      <protection locked="0"/>
    </xf>
    <xf numFmtId="0" fontId="117" fillId="3" borderId="141"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3" xfId="18" applyFont="1" applyFill="1" applyBorder="1" applyAlignment="1" applyProtection="1">
      <alignment horizontal="center" vertical="center"/>
      <protection locked="0"/>
    </xf>
    <xf numFmtId="0" fontId="118" fillId="3" borderId="205"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6" xfId="18" applyFont="1" applyFill="1" applyBorder="1" applyAlignment="1" applyProtection="1">
      <alignment horizontal="center" vertical="center"/>
      <protection locked="0"/>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3" xfId="18" applyFont="1" applyFill="1" applyBorder="1" applyAlignment="1" applyProtection="1">
      <alignment horizontal="left"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8" applyFont="1" applyAlignment="1" applyProtection="1">
      <alignment horizontal="center" vertical="center"/>
      <protection locked="0"/>
    </xf>
    <xf numFmtId="0" fontId="5" fillId="0" borderId="0" xfId="18" applyFont="1" applyAlignment="1" applyProtection="1">
      <alignment vertical="top" textRotation="255"/>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6" fillId="3" borderId="144" xfId="18" applyFont="1" applyFill="1" applyBorder="1" applyAlignment="1" applyProtection="1">
      <alignment horizontal="center" vertical="center"/>
      <protection locked="0"/>
    </xf>
    <xf numFmtId="0" fontId="116" fillId="3" borderId="143" xfId="18" applyFont="1" applyFill="1" applyBorder="1" applyAlignment="1" applyProtection="1">
      <alignment horizontal="center" vertical="center"/>
      <protection locked="0"/>
    </xf>
    <xf numFmtId="0" fontId="116" fillId="3" borderId="5" xfId="18" applyFont="1" applyFill="1" applyBorder="1" applyAlignment="1" applyProtection="1">
      <alignment horizontal="center" vertical="center"/>
      <protection locked="0"/>
    </xf>
    <xf numFmtId="0" fontId="116" fillId="3" borderId="204" xfId="18" applyFont="1" applyFill="1" applyBorder="1" applyAlignment="1" applyProtection="1">
      <alignment horizontal="center" vertical="center"/>
      <protection locked="0"/>
    </xf>
    <xf numFmtId="0" fontId="6" fillId="0" borderId="111" xfId="18" applyFont="1" applyBorder="1" applyAlignment="1" applyProtection="1">
      <alignment vertical="top" wrapTex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41" fillId="6" borderId="201" xfId="18" applyFont="1" applyFill="1" applyBorder="1" applyAlignment="1" applyProtection="1">
      <alignment horizontal="center" vertical="center"/>
      <protection locked="0"/>
    </xf>
    <xf numFmtId="0" fontId="41" fillId="6" borderId="200"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199"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6" fillId="4" borderId="153"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0"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7" fillId="3" borderId="144"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0" fontId="116" fillId="3" borderId="143"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118" fillId="3" borderId="112" xfId="10" applyFont="1" applyFill="1" applyBorder="1" applyAlignment="1" applyProtection="1">
      <alignment horizontal="center" vertical="center" shrinkToFit="1"/>
      <protection locked="0"/>
    </xf>
    <xf numFmtId="0" fontId="118" fillId="3" borderId="111" xfId="10" applyFont="1" applyFill="1" applyBorder="1" applyAlignment="1" applyProtection="1">
      <alignment horizontal="center" vertical="center" shrinkToFit="1"/>
      <protection locked="0"/>
    </xf>
    <xf numFmtId="0" fontId="118" fillId="3" borderId="176" xfId="10" applyFont="1" applyFill="1" applyBorder="1" applyAlignment="1" applyProtection="1">
      <alignment horizontal="center" vertical="center" shrinkToFit="1"/>
      <protection locked="0"/>
    </xf>
    <xf numFmtId="0" fontId="118" fillId="2" borderId="206"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6" xfId="10" applyFont="1" applyFill="1" applyBorder="1" applyAlignment="1">
      <alignment horizontal="center" vertical="center" shrinkToFit="1"/>
    </xf>
    <xf numFmtId="0" fontId="117" fillId="2" borderId="206"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6" xfId="10" applyFont="1" applyFill="1" applyBorder="1" applyAlignment="1">
      <alignment horizontal="left" vertical="center" shrinkToFit="1"/>
    </xf>
    <xf numFmtId="0" fontId="118" fillId="3" borderId="206" xfId="10" applyFont="1" applyFill="1" applyBorder="1" applyAlignment="1" applyProtection="1">
      <alignment horizontal="left" vertical="center" shrinkToFit="1"/>
      <protection locked="0"/>
    </xf>
    <xf numFmtId="0" fontId="118" fillId="3" borderId="111" xfId="10" applyFont="1" applyFill="1" applyBorder="1" applyAlignment="1" applyProtection="1">
      <alignment horizontal="left" vertical="center" shrinkToFit="1"/>
      <protection locked="0"/>
    </xf>
    <xf numFmtId="0" fontId="118" fillId="3" borderId="167" xfId="10" applyFont="1" applyFill="1" applyBorder="1" applyAlignment="1" applyProtection="1">
      <alignment horizontal="left" vertical="center" shrinkToFit="1"/>
      <protection locked="0"/>
    </xf>
    <xf numFmtId="0" fontId="5" fillId="3" borderId="0" xfId="8" applyFont="1" applyFill="1" applyAlignment="1" applyProtection="1">
      <alignment horizontal="right" vertical="center"/>
      <protection locked="0"/>
    </xf>
    <xf numFmtId="0" fontId="9" fillId="0" borderId="40" xfId="8" applyFont="1" applyFill="1" applyBorder="1" applyAlignment="1" applyProtection="1">
      <alignment vertical="center" wrapText="1"/>
    </xf>
    <xf numFmtId="0" fontId="9" fillId="0" borderId="41" xfId="8" applyFont="1" applyFill="1" applyBorder="1" applyAlignment="1" applyProtection="1">
      <alignment vertical="center" wrapText="1"/>
    </xf>
    <xf numFmtId="0" fontId="9" fillId="0" borderId="42" xfId="8" applyFont="1" applyFill="1" applyBorder="1" applyAlignment="1" applyProtection="1">
      <alignment vertical="center" wrapText="1"/>
    </xf>
    <xf numFmtId="0" fontId="9" fillId="0" borderId="43" xfId="8" applyFont="1" applyFill="1" applyBorder="1" applyAlignment="1" applyProtection="1">
      <alignment vertical="center" wrapText="1"/>
    </xf>
    <xf numFmtId="0" fontId="9" fillId="0" borderId="0" xfId="8" applyFont="1" applyFill="1" applyBorder="1" applyAlignment="1" applyProtection="1">
      <alignment vertical="center" wrapText="1"/>
    </xf>
    <xf numFmtId="0" fontId="9" fillId="0" borderId="44" xfId="8" applyFont="1" applyFill="1" applyBorder="1" applyAlignment="1" applyProtection="1">
      <alignment vertical="center" wrapText="1"/>
    </xf>
    <xf numFmtId="0" fontId="9" fillId="0" borderId="45" xfId="8" applyFont="1" applyFill="1" applyBorder="1" applyAlignment="1" applyProtection="1">
      <alignment vertical="center"/>
    </xf>
    <xf numFmtId="0" fontId="9" fillId="0" borderId="46" xfId="8" applyFont="1" applyFill="1" applyBorder="1" applyAlignment="1" applyProtection="1">
      <alignment vertical="center"/>
    </xf>
    <xf numFmtId="0" fontId="9" fillId="0" borderId="47" xfId="8" applyFont="1" applyFill="1" applyBorder="1" applyAlignment="1" applyProtection="1">
      <alignment vertical="center"/>
    </xf>
    <xf numFmtId="0" fontId="7" fillId="0" borderId="0" xfId="8" applyFont="1" applyAlignment="1">
      <alignment horizontal="center"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71" fillId="3" borderId="0" xfId="5" applyFont="1" applyFill="1" applyAlignment="1" applyProtection="1">
      <alignment vertical="center" wrapText="1"/>
      <protection locked="0"/>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pplyProtection="1">
      <alignment horizontal="left" vertical="center" wrapText="1"/>
      <protection locked="0"/>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0" fontId="5" fillId="4" borderId="109" xfId="9" applyFont="1" applyFill="1" applyBorder="1" applyAlignment="1">
      <alignment horizontal="center" vertical="center" wrapText="1"/>
    </xf>
    <xf numFmtId="0" fontId="5" fillId="4" borderId="108" xfId="9" applyFont="1" applyFill="1" applyBorder="1" applyAlignment="1">
      <alignment horizontal="center" vertical="center" wrapText="1"/>
    </xf>
    <xf numFmtId="0" fontId="5" fillId="4" borderId="109" xfId="9" applyFont="1" applyFill="1" applyBorder="1" applyAlignment="1">
      <alignment horizontal="center" vertical="center"/>
    </xf>
    <xf numFmtId="0" fontId="5" fillId="4" borderId="108" xfId="9" applyFont="1" applyFill="1" applyBorder="1" applyAlignment="1">
      <alignment horizontal="center" vertical="center"/>
    </xf>
    <xf numFmtId="217" fontId="6" fillId="0" borderId="0" xfId="9" applyNumberFormat="1" applyFont="1" applyAlignment="1">
      <alignment horizontal="center"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0" xfId="9" applyFont="1" applyFill="1" applyBorder="1" applyAlignment="1">
      <alignment horizontal="center" vertical="center" wrapText="1"/>
    </xf>
    <xf numFmtId="0" fontId="5" fillId="3" borderId="6" xfId="10" applyFont="1" applyFill="1" applyBorder="1" applyAlignment="1" applyProtection="1">
      <alignment vertical="center" wrapText="1"/>
      <protection locked="0"/>
    </xf>
    <xf numFmtId="0" fontId="5" fillId="3" borderId="7" xfId="10" applyFont="1" applyFill="1" applyBorder="1" applyAlignment="1" applyProtection="1">
      <alignment vertical="center" wrapText="1"/>
      <protection locked="0"/>
    </xf>
    <xf numFmtId="0" fontId="5" fillId="3" borderId="148" xfId="10" applyFont="1" applyFill="1" applyBorder="1" applyAlignment="1" applyProtection="1">
      <alignment vertical="center" wrapText="1"/>
      <protection locked="0"/>
    </xf>
    <xf numFmtId="0" fontId="5" fillId="3" borderId="147" xfId="10" applyFont="1" applyFill="1" applyBorder="1" applyAlignment="1" applyProtection="1">
      <alignment vertical="center" wrapText="1"/>
      <protection locked="0"/>
    </xf>
    <xf numFmtId="0" fontId="5" fillId="3" borderId="142" xfId="10" applyFont="1" applyFill="1" applyBorder="1" applyAlignment="1" applyProtection="1">
      <alignment vertical="center" wrapText="1"/>
      <protection locked="0"/>
    </xf>
    <xf numFmtId="0" fontId="5" fillId="3" borderId="79" xfId="10" applyFont="1" applyFill="1" applyBorder="1" applyAlignment="1" applyProtection="1">
      <alignment vertical="center" wrapText="1"/>
      <protection locked="0"/>
    </xf>
    <xf numFmtId="0" fontId="9" fillId="0" borderId="6" xfId="11" applyFont="1" applyFill="1" applyBorder="1" applyAlignment="1">
      <alignment horizontal="left" vertical="center" wrapText="1"/>
    </xf>
    <xf numFmtId="0" fontId="9" fillId="0" borderId="7" xfId="11" applyFont="1" applyFill="1" applyBorder="1" applyAlignment="1">
      <alignment horizontal="left" vertical="center" wrapText="1"/>
    </xf>
    <xf numFmtId="0" fontId="9" fillId="0" borderId="8" xfId="11" applyFont="1" applyFill="1" applyBorder="1" applyAlignment="1">
      <alignment horizontal="left"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8" xfId="11" applyFont="1" applyFill="1" applyBorder="1" applyAlignment="1">
      <alignment horizontal="center" vertical="center" wrapText="1"/>
    </xf>
    <xf numFmtId="0" fontId="5" fillId="0" borderId="5" xfId="10" applyFont="1" applyFill="1" applyBorder="1" applyAlignment="1">
      <alignment shrinkToFit="1"/>
    </xf>
    <xf numFmtId="0" fontId="5" fillId="0" borderId="12" xfId="12" applyFont="1" applyFill="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Fill="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5" fillId="0" borderId="5" xfId="10" applyFont="1" applyFill="1" applyBorder="1"/>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0" fontId="6" fillId="0" borderId="133" xfId="10" applyFont="1" applyFill="1" applyBorder="1" applyAlignment="1">
      <alignment vertical="center"/>
    </xf>
    <xf numFmtId="0" fontId="6" fillId="0" borderId="132" xfId="10" applyFont="1" applyFill="1" applyBorder="1" applyAlignment="1">
      <alignment vertical="center"/>
    </xf>
    <xf numFmtId="0" fontId="6" fillId="0" borderId="131" xfId="10" applyFont="1" applyFill="1" applyBorder="1" applyAlignment="1">
      <alignment vertical="center"/>
    </xf>
    <xf numFmtId="0" fontId="86" fillId="0" borderId="26" xfId="10" applyFont="1" applyFill="1" applyBorder="1" applyAlignment="1">
      <alignment horizontal="left" vertical="center" shrinkToFi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6" fillId="2" borderId="26" xfId="9" applyFont="1" applyFill="1" applyBorder="1" applyAlignment="1">
      <alignment horizontal="left" vertical="center"/>
    </xf>
    <xf numFmtId="0" fontId="9" fillId="0" borderId="0" xfId="9" applyFont="1" applyFill="1">
      <alignment vertical="center"/>
    </xf>
    <xf numFmtId="0" fontId="9" fillId="0" borderId="0" xfId="9" applyFont="1" applyFill="1" applyAlignment="1">
      <alignment vertical="center" wrapText="1"/>
    </xf>
    <xf numFmtId="0" fontId="6" fillId="4" borderId="158"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5" fillId="3" borderId="14" xfId="10" applyFont="1" applyFill="1" applyBorder="1" applyAlignment="1" applyProtection="1">
      <alignment vertical="center" wrapText="1"/>
      <protection locked="0"/>
    </xf>
    <xf numFmtId="0" fontId="5" fillId="3" borderId="26" xfId="10" applyFont="1" applyFill="1" applyBorder="1" applyAlignment="1" applyProtection="1">
      <alignment vertical="center" wrapText="1"/>
      <protection locked="0"/>
    </xf>
    <xf numFmtId="0" fontId="6" fillId="0" borderId="216" xfId="10" applyFont="1" applyFill="1" applyBorder="1" applyAlignment="1">
      <alignment vertical="center"/>
    </xf>
    <xf numFmtId="199" fontId="16" fillId="3" borderId="6" xfId="0" applyNumberFormat="1" applyFont="1" applyFill="1" applyBorder="1" applyAlignment="1" applyProtection="1">
      <alignment horizontal="center" vertical="center"/>
      <protection locked="0"/>
    </xf>
    <xf numFmtId="199" fontId="16" fillId="3" borderId="8" xfId="0" applyNumberFormat="1" applyFont="1" applyFill="1" applyBorder="1" applyAlignment="1" applyProtection="1">
      <alignment horizontal="center" vertical="center"/>
      <protection locked="0"/>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center"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207" fontId="27" fillId="2" borderId="5" xfId="0" applyNumberFormat="1" applyFont="1" applyFill="1" applyBorder="1" applyAlignment="1">
      <alignment horizontal="left" vertical="center" wrapText="1" shrinkToFit="1"/>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2"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0"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4" borderId="5"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pplyProtection="1">
      <alignment vertical="center"/>
      <protection locked="0"/>
    </xf>
    <xf numFmtId="0" fontId="9" fillId="3" borderId="7" xfId="0" applyFont="1" applyFill="1" applyBorder="1" applyProtection="1">
      <alignment vertical="center"/>
      <protection locked="0"/>
    </xf>
    <xf numFmtId="0" fontId="9" fillId="3" borderId="8" xfId="0" applyFont="1" applyFill="1" applyBorder="1" applyProtection="1">
      <alignment vertical="center"/>
      <protection locked="0"/>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9" fillId="3" borderId="162" xfId="0" applyFont="1" applyFill="1" applyBorder="1" applyAlignment="1" applyProtection="1">
      <alignment vertical="center" wrapText="1"/>
      <protection locked="0"/>
    </xf>
    <xf numFmtId="0" fontId="9" fillId="3" borderId="17" xfId="0" applyFont="1" applyFill="1" applyBorder="1" applyAlignment="1" applyProtection="1">
      <alignment vertical="center" wrapText="1"/>
      <protection locked="0"/>
    </xf>
    <xf numFmtId="0" fontId="9" fillId="3" borderId="11" xfId="0" applyFont="1" applyFill="1" applyBorder="1" applyAlignment="1" applyProtection="1">
      <alignment vertical="center" wrapText="1"/>
      <protection locked="0"/>
    </xf>
    <xf numFmtId="0" fontId="9" fillId="3" borderId="160" xfId="0" applyFont="1" applyFill="1" applyBorder="1" applyAlignment="1" applyProtection="1">
      <alignment vertical="center" wrapText="1"/>
      <protection locked="0"/>
    </xf>
    <xf numFmtId="0" fontId="9" fillId="3" borderId="26" xfId="0" applyFont="1" applyFill="1" applyBorder="1" applyAlignment="1" applyProtection="1">
      <alignment vertical="center" wrapText="1"/>
      <protection locked="0"/>
    </xf>
    <xf numFmtId="0" fontId="9" fillId="3" borderId="15" xfId="0" applyFont="1" applyFill="1" applyBorder="1" applyAlignment="1" applyProtection="1">
      <alignment vertical="center" wrapText="1"/>
      <protection locked="0"/>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6" fillId="3" borderId="12"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66" xfId="0" quotePrefix="1" applyFont="1" applyBorder="1">
      <alignment vertical="center"/>
    </xf>
    <xf numFmtId="0" fontId="5" fillId="0" borderId="147" xfId="0" quotePrefix="1" applyFont="1" applyBorder="1">
      <alignment vertical="center"/>
    </xf>
    <xf numFmtId="0" fontId="5" fillId="0" borderId="165" xfId="0" quotePrefix="1" applyFont="1" applyBorder="1">
      <alignment vertical="center"/>
    </xf>
    <xf numFmtId="207" fontId="5" fillId="2" borderId="148" xfId="0" applyNumberFormat="1" applyFont="1" applyFill="1" applyBorder="1" applyAlignment="1">
      <alignment vertical="center" wrapText="1"/>
    </xf>
    <xf numFmtId="207" fontId="5" fillId="2" borderId="147" xfId="0" applyNumberFormat="1" applyFont="1" applyFill="1" applyBorder="1" applyAlignment="1">
      <alignment vertical="center" wrapText="1"/>
    </xf>
    <xf numFmtId="207" fontId="5" fillId="2" borderId="164" xfId="0" applyNumberFormat="1" applyFont="1" applyFill="1" applyBorder="1" applyAlignment="1">
      <alignment vertical="center" wrapText="1"/>
    </xf>
    <xf numFmtId="0" fontId="9" fillId="3" borderId="7"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27" fillId="4" borderId="107"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7" xfId="0" applyFont="1" applyFill="1" applyBorder="1" applyAlignment="1">
      <alignment vertical="center" textRotation="255" wrapText="1"/>
    </xf>
    <xf numFmtId="0" fontId="5" fillId="0" borderId="172" xfId="0" applyFont="1" applyBorder="1" applyAlignment="1">
      <alignment vertical="center" wrapText="1"/>
    </xf>
    <xf numFmtId="0" fontId="5" fillId="0" borderId="26" xfId="0" applyFont="1" applyBorder="1" applyAlignment="1">
      <alignment vertical="center" wrapText="1"/>
    </xf>
    <xf numFmtId="0" fontId="5" fillId="0" borderId="171"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68" xfId="0" applyFont="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34" fillId="0" borderId="157" xfId="5" applyFont="1" applyBorder="1">
      <alignment vertical="center"/>
    </xf>
    <xf numFmtId="0" fontId="34" fillId="0" borderId="174" xfId="5" applyFont="1" applyBorder="1">
      <alignment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1" xfId="0" applyFont="1" applyBorder="1" applyAlignment="1">
      <alignment horizontal="center" vertical="center" wrapText="1"/>
    </xf>
    <xf numFmtId="0" fontId="5" fillId="0" borderId="15" xfId="0" applyFont="1" applyBorder="1" applyAlignment="1">
      <alignment horizontal="center" vertical="center"/>
    </xf>
    <xf numFmtId="0" fontId="34" fillId="0" borderId="142" xfId="5" applyFont="1" applyBorder="1">
      <alignment vertical="center"/>
    </xf>
    <xf numFmtId="0" fontId="34" fillId="0" borderId="78" xfId="5" applyFont="1" applyBorder="1">
      <alignment vertical="center"/>
    </xf>
    <xf numFmtId="0" fontId="34" fillId="0" borderId="79" xfId="5" applyFont="1" applyBorder="1">
      <alignment vertical="center"/>
    </xf>
    <xf numFmtId="0" fontId="6" fillId="3" borderId="178" xfId="0" applyFont="1" applyFill="1" applyBorder="1" applyAlignment="1" applyProtection="1">
      <alignment horizontal="center" vertical="center"/>
      <protection locked="0"/>
    </xf>
    <xf numFmtId="0" fontId="6" fillId="3" borderId="152" xfId="0" applyFont="1" applyFill="1" applyBorder="1" applyAlignment="1" applyProtection="1">
      <alignment horizontal="center" vertical="center"/>
      <protection locked="0"/>
    </xf>
    <xf numFmtId="0" fontId="6" fillId="2" borderId="178" xfId="0" applyFont="1" applyFill="1" applyBorder="1" applyAlignment="1">
      <alignment horizontal="center" vertical="center"/>
    </xf>
    <xf numFmtId="0" fontId="6" fillId="2" borderId="152" xfId="0" applyFont="1" applyFill="1" applyBorder="1" applyAlignment="1">
      <alignment horizontal="center" vertical="center"/>
    </xf>
    <xf numFmtId="0" fontId="34" fillId="0" borderId="113" xfId="5" applyFont="1" applyBorder="1">
      <alignment vertical="center"/>
    </xf>
    <xf numFmtId="0" fontId="34" fillId="0" borderId="177" xfId="5" applyFont="1" applyBorder="1">
      <alignment vertical="center"/>
    </xf>
    <xf numFmtId="0" fontId="34" fillId="0" borderId="111" xfId="5" applyFont="1" applyBorder="1">
      <alignment vertical="center"/>
    </xf>
    <xf numFmtId="0" fontId="34" fillId="0" borderId="176" xfId="5" applyFont="1" applyBorder="1">
      <alignment vertic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69" xfId="0" applyFont="1" applyBorder="1" applyAlignment="1">
      <alignment horizontal="center" vertical="center" wrapText="1"/>
    </xf>
    <xf numFmtId="0" fontId="34" fillId="0" borderId="166" xfId="5" applyFont="1" applyBorder="1">
      <alignment vertical="center"/>
    </xf>
    <xf numFmtId="0" fontId="34" fillId="0" borderId="147" xfId="5" applyFont="1" applyBorder="1">
      <alignment vertical="center"/>
    </xf>
    <xf numFmtId="0" fontId="34" fillId="0" borderId="164"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79"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7" xfId="5" applyFont="1" applyBorder="1">
      <alignment vertical="center"/>
    </xf>
    <xf numFmtId="181" fontId="17" fillId="3" borderId="26" xfId="0" applyNumberFormat="1" applyFont="1" applyFill="1" applyBorder="1" applyProtection="1">
      <alignment vertical="center"/>
      <protection locked="0"/>
    </xf>
    <xf numFmtId="181" fontId="17" fillId="3" borderId="15" xfId="0" applyNumberFormat="1" applyFont="1" applyFill="1" applyBorder="1" applyProtection="1">
      <alignment vertical="center"/>
      <protection locked="0"/>
    </xf>
    <xf numFmtId="0" fontId="34" fillId="0" borderId="175" xfId="5" applyFont="1" applyBorder="1">
      <alignment vertical="center"/>
    </xf>
    <xf numFmtId="0" fontId="9" fillId="3" borderId="10" xfId="0" applyFont="1" applyFill="1" applyBorder="1" applyAlignment="1" applyProtection="1">
      <alignment vertical="center" wrapText="1"/>
      <protection locked="0"/>
    </xf>
    <xf numFmtId="0" fontId="34" fillId="0" borderId="114" xfId="5" applyFont="1" applyBorder="1">
      <alignment vertical="center"/>
    </xf>
    <xf numFmtId="0" fontId="34" fillId="0" borderId="179" xfId="5" applyFont="1" applyBorder="1">
      <alignment vertical="center"/>
    </xf>
    <xf numFmtId="0" fontId="34" fillId="0" borderId="112" xfId="5" applyFont="1" applyBorder="1">
      <alignment vertical="center"/>
    </xf>
    <xf numFmtId="0" fontId="34" fillId="0" borderId="167"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pplyProtection="1">
      <alignment horizontal="center" vertical="center"/>
      <protection locked="0"/>
    </xf>
    <xf numFmtId="0" fontId="89" fillId="0" borderId="0" xfId="0" applyFont="1" applyAlignment="1"/>
    <xf numFmtId="0" fontId="5" fillId="0" borderId="5" xfId="0" applyFont="1" applyBorder="1" applyAlignment="1">
      <alignment horizontal="center" vertical="center" textRotation="255"/>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9" fillId="3" borderId="6" xfId="1" applyFont="1" applyFill="1" applyBorder="1" applyAlignment="1" applyProtection="1">
      <alignment horizontal="left" vertical="center" wrapText="1"/>
      <protection locked="0"/>
    </xf>
    <xf numFmtId="38" fontId="9" fillId="3" borderId="7" xfId="1" applyFont="1" applyFill="1" applyBorder="1" applyAlignment="1" applyProtection="1">
      <alignment horizontal="left" vertical="center" wrapText="1"/>
      <protection locked="0"/>
    </xf>
    <xf numFmtId="38" fontId="9" fillId="3" borderId="8" xfId="1" applyFont="1" applyFill="1" applyBorder="1" applyAlignment="1" applyProtection="1">
      <alignment horizontal="left" vertical="center" wrapText="1"/>
      <protection locked="0"/>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5" fillId="0" borderId="116" xfId="0" applyFont="1" applyBorder="1" applyAlignment="1">
      <alignment horizontal="center" vertical="center"/>
    </xf>
    <xf numFmtId="0" fontId="5" fillId="0" borderId="181" xfId="0" applyFont="1" applyBorder="1" applyAlignment="1">
      <alignment horizontal="center" vertical="center"/>
    </xf>
    <xf numFmtId="0" fontId="5" fillId="0" borderId="115" xfId="0" applyFont="1" applyBorder="1" applyAlignment="1">
      <alignment horizontal="center"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1"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4" fontId="5" fillId="4" borderId="5" xfId="0" applyNumberFormat="1" applyFont="1" applyFill="1" applyBorder="1" applyAlignment="1">
      <alignment horizontal="center" vertical="center"/>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119" xfId="1" applyNumberFormat="1" applyFont="1" applyFill="1" applyBorder="1" applyAlignment="1">
      <alignment horizontal="right" vertical="center"/>
    </xf>
    <xf numFmtId="223" fontId="90" fillId="17" borderId="182"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1" xfId="0" applyFont="1" applyBorder="1">
      <alignment vertical="center"/>
    </xf>
    <xf numFmtId="0" fontId="5" fillId="0" borderId="115" xfId="0" applyFont="1" applyBorder="1">
      <alignment vertical="center"/>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pplyProtection="1">
      <alignment horizontal="left" vertical="center"/>
      <protection locked="0"/>
    </xf>
    <xf numFmtId="0" fontId="59" fillId="3" borderId="0" xfId="0" applyFont="1" applyFill="1" applyAlignment="1" applyProtection="1">
      <alignment horizontal="right" vertical="center"/>
      <protection locked="0"/>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94" fillId="0" borderId="0" xfId="14" applyFont="1" applyAlignment="1">
      <alignment horizontal="center"/>
    </xf>
    <xf numFmtId="0" fontId="131" fillId="0" borderId="0" xfId="14" applyFont="1" applyAlignment="1">
      <alignment horizontal="center"/>
    </xf>
    <xf numFmtId="0" fontId="92" fillId="0" borderId="5" xfId="14" applyFont="1" applyBorder="1" applyAlignment="1">
      <alignment horizontal="center" vertical="center"/>
    </xf>
    <xf numFmtId="0" fontId="92" fillId="4" borderId="5" xfId="14" applyFont="1" applyFill="1" applyBorder="1" applyAlignment="1">
      <alignment horizontal="center" vertical="center"/>
    </xf>
    <xf numFmtId="0" fontId="92" fillId="0" borderId="5" xfId="14" applyFont="1" applyBorder="1" applyAlignment="1" applyProtection="1">
      <alignment horizontal="center" vertical="center"/>
      <protection locked="0"/>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5" xfId="5" applyFont="1" applyBorder="1" applyAlignment="1">
      <alignment horizontal="left" vertical="top" wrapText="1"/>
    </xf>
    <xf numFmtId="0" fontId="40" fillId="0" borderId="16" xfId="5" applyFont="1" applyBorder="1" applyAlignment="1">
      <alignment horizontal="center" vertical="top"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12" xfId="5" applyFont="1" applyBorder="1" applyAlignment="1">
      <alignment horizontal="center" vertical="center" wrapText="1"/>
    </xf>
    <xf numFmtId="0" fontId="40" fillId="0" borderId="5" xfId="5" applyFont="1" applyBorder="1" applyAlignment="1">
      <alignment horizontal="center" vertical="center" wrapText="1"/>
    </xf>
    <xf numFmtId="0" fontId="40" fillId="0" borderId="10" xfId="5" applyFont="1" applyBorder="1" applyAlignment="1">
      <alignment horizontal="center" vertical="center"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lignment vertical="center"/>
    </xf>
    <xf numFmtId="0" fontId="40" fillId="0" borderId="8" xfId="5" applyFont="1" applyBorder="1">
      <alignment vertical="center"/>
    </xf>
    <xf numFmtId="0" fontId="40" fillId="0" borderId="16" xfId="5" applyFont="1" applyBorder="1" applyAlignment="1">
      <alignment horizontal="left" vertical="top" wrapText="1"/>
    </xf>
    <xf numFmtId="0" fontId="40" fillId="0" borderId="11" xfId="5" applyFont="1" applyBorder="1" applyAlignment="1">
      <alignment horizontal="center" vertical="center" wrapText="1"/>
    </xf>
    <xf numFmtId="0" fontId="40" fillId="0" borderId="16" xfId="5" applyFont="1" applyBorder="1" applyAlignment="1">
      <alignment horizontal="center" vertical="center" wrapText="1"/>
    </xf>
    <xf numFmtId="0" fontId="78" fillId="0" borderId="5" xfId="5" applyFont="1" applyBorder="1" applyAlignment="1">
      <alignment vertical="top"/>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2" xfId="5" applyFont="1" applyBorder="1" applyAlignment="1">
      <alignment vertical="top" wrapText="1"/>
    </xf>
    <xf numFmtId="0" fontId="79" fillId="0" borderId="16" xfId="5" applyFont="1" applyBorder="1" applyAlignment="1">
      <alignment vertical="top" wrapText="1"/>
    </xf>
    <xf numFmtId="0" fontId="79" fillId="0" borderId="12" xfId="5" applyFont="1" applyBorder="1">
      <alignment vertical="center"/>
    </xf>
    <xf numFmtId="0" fontId="79" fillId="0" borderId="16" xfId="5" applyFont="1" applyBorder="1">
      <alignment vertical="center"/>
    </xf>
    <xf numFmtId="0" fontId="79" fillId="13" borderId="12" xfId="5" applyFont="1" applyFill="1" applyBorder="1" applyAlignment="1">
      <alignment horizontal="center" vertical="center"/>
    </xf>
    <xf numFmtId="0" fontId="79" fillId="13" borderId="16" xfId="5" applyFont="1" applyFill="1" applyBorder="1" applyAlignment="1">
      <alignment horizontal="center"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13" borderId="13" xfId="5" applyFont="1" applyFill="1" applyBorder="1" applyAlignment="1">
      <alignment horizontal="center" vertical="center"/>
    </xf>
    <xf numFmtId="0" fontId="79" fillId="0" borderId="29" xfId="5" applyFont="1" applyBorder="1" applyAlignment="1">
      <alignment horizontal="left" vertical="center"/>
    </xf>
    <xf numFmtId="0" fontId="79" fillId="0" borderId="12" xfId="5" applyFont="1" applyBorder="1" applyAlignment="1">
      <alignment horizontal="left" vertical="center" wrapText="1"/>
    </xf>
    <xf numFmtId="0" fontId="79" fillId="0" borderId="16" xfId="5" applyFont="1" applyBorder="1" applyAlignment="1">
      <alignment horizontal="left" vertical="center"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84" fillId="0" borderId="0" xfId="5" applyFont="1" applyAlignment="1">
      <alignment horizontal="center" vertical="center" wrapText="1"/>
    </xf>
    <xf numFmtId="0" fontId="78" fillId="0" borderId="5" xfId="5" applyFont="1" applyBorder="1" applyAlignment="1">
      <alignment vertical="top"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top" wrapText="1"/>
    </xf>
    <xf numFmtId="0" fontId="79" fillId="0" borderId="16" xfId="5" applyFont="1" applyBorder="1" applyAlignment="1">
      <alignment horizontal="left" vertical="top"/>
    </xf>
    <xf numFmtId="0" fontId="79" fillId="0" borderId="29" xfId="5" applyFont="1" applyBorder="1" applyAlignment="1">
      <alignment horizontal="left" vertical="center" wrapText="1"/>
    </xf>
    <xf numFmtId="0" fontId="79" fillId="13" borderId="29" xfId="5" applyFont="1" applyFill="1" applyBorder="1" applyAlignment="1">
      <alignment horizontal="center" vertical="center"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8" fillId="0" borderId="5" xfId="5" applyFont="1" applyBorder="1" applyAlignment="1">
      <alignment horizontal="center" vertical="center"/>
    </xf>
    <xf numFmtId="0" fontId="79" fillId="0" borderId="5" xfId="5" applyFont="1" applyBorder="1" applyAlignment="1">
      <alignment horizontal="left" vertical="top" wrapText="1"/>
    </xf>
    <xf numFmtId="0" fontId="79" fillId="0" borderId="29" xfId="5" applyFont="1" applyBorder="1" applyAlignment="1">
      <alignmen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9" fillId="13" borderId="29" xfId="5" applyFont="1" applyFill="1" applyBorder="1" applyAlignment="1">
      <alignment horizontal="center" vertical="center"/>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8" fillId="0" borderId="5" xfId="5" applyFont="1" applyBorder="1" applyAlignment="1">
      <alignment horizontal="left" vertical="top"/>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wrapText="1"/>
    </xf>
    <xf numFmtId="0" fontId="101" fillId="6" borderId="5" xfId="0" applyFont="1" applyFill="1" applyBorder="1" applyAlignment="1">
      <alignment horizontal="center" vertical="center" wrapTex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5"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12"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12"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95" fillId="6" borderId="117" xfId="0" applyFont="1" applyFill="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8" fillId="0" borderId="26" xfId="0" applyFont="1" applyBorder="1" applyAlignment="1">
      <alignment horizontal="left"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5" fillId="0" borderId="14" xfId="0" applyFont="1" applyBorder="1" applyAlignment="1">
      <alignment horizontal="left" vertical="center" wrapText="1"/>
    </xf>
    <xf numFmtId="0" fontId="95" fillId="0" borderId="26" xfId="0" applyFont="1" applyBorder="1" applyAlignment="1">
      <alignment horizontal="left" vertical="center" wrapText="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88"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91" xfId="0" applyFont="1" applyBorder="1" applyAlignment="1">
      <alignment horizontal="left" vertical="center" wrapText="1"/>
    </xf>
    <xf numFmtId="0" fontId="95" fillId="0" borderId="185" xfId="0" applyFont="1" applyBorder="1" applyAlignment="1">
      <alignment horizontal="left" vertical="center" wrapText="1"/>
    </xf>
    <xf numFmtId="0" fontId="95" fillId="0" borderId="184" xfId="0" applyFont="1" applyBorder="1" applyAlignment="1">
      <alignment horizontal="left" vertical="center" wrapText="1"/>
    </xf>
    <xf numFmtId="0" fontId="95" fillId="0" borderId="190" xfId="0" applyFont="1" applyBorder="1" applyAlignment="1">
      <alignment horizontal="left" vertical="center" wrapText="1"/>
    </xf>
    <xf numFmtId="0" fontId="99" fillId="0" borderId="0" xfId="0" applyFont="1" applyAlignment="1">
      <alignment horizontal="left" vertical="center" wrapText="1" readingOrder="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9" fillId="0" borderId="5" xfId="0" applyFont="1" applyBorder="1" applyAlignment="1">
      <alignment horizontal="left" vertical="center" wrapText="1"/>
    </xf>
    <xf numFmtId="0" fontId="99" fillId="0" borderId="5" xfId="0" applyFont="1" applyBorder="1" applyAlignment="1">
      <alignment horizontal="center" vertical="center" wrapText="1"/>
    </xf>
    <xf numFmtId="0" fontId="95" fillId="15" borderId="5" xfId="0" applyFont="1" applyFill="1" applyBorder="1" applyAlignment="1">
      <alignment horizontal="left" vertical="top"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0" fillId="15" borderId="26" xfId="0" applyFill="1" applyBorder="1" applyAlignment="1">
      <alignment horizontal="right" vertical="center"/>
    </xf>
    <xf numFmtId="0" fontId="106" fillId="0" borderId="6" xfId="0" applyFont="1" applyBorder="1" applyAlignment="1">
      <alignment vertical="center" wrapText="1"/>
    </xf>
    <xf numFmtId="0" fontId="106" fillId="0" borderId="8" xfId="0" applyFont="1" applyBorder="1" applyAlignment="1">
      <alignment vertical="center" wrapText="1"/>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6"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0" fillId="0" borderId="17" xfId="0" applyBorder="1" applyAlignment="1">
      <alignment horizontal="lef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cellXfs>
  <cellStyles count="19">
    <cellStyle name="パーセント" xfId="4" builtinId="5"/>
    <cellStyle name="桁区切り" xfId="1" builtinId="6"/>
    <cellStyle name="桁区切り 2" xfId="13"/>
    <cellStyle name="桁区切り 2 2" xfId="15"/>
    <cellStyle name="標準" xfId="0" builtinId="0"/>
    <cellStyle name="標準 11" xfId="16"/>
    <cellStyle name="標準 2" xfId="5"/>
    <cellStyle name="標準 2 2" xfId="9"/>
    <cellStyle name="標準 3" xfId="6"/>
    <cellStyle name="標準 3 2" xfId="12"/>
    <cellStyle name="標準 3 3" xfId="14"/>
    <cellStyle name="標準 3 4" xfId="18"/>
    <cellStyle name="標準 4" xfId="8"/>
    <cellStyle name="標準 7" xfId="7"/>
    <cellStyle name="標準 8" xfId="10"/>
    <cellStyle name="標準_⑤参考様式11,12号別紙(収支実績報告書（支援交付金））" xfId="2"/>
    <cellStyle name="標準_Sheet1" xfId="17"/>
    <cellStyle name="標準_活動指針チェック表(記載例）181118_活動計画の記載要領v9（181214）別添３と５修正" xfId="3"/>
    <cellStyle name="標準_出納帳20061221" xfId="11"/>
  </cellStyles>
  <dxfs count="1">
    <dxf>
      <fill>
        <patternFill>
          <bgColor rgb="FFFFC000"/>
        </patternFill>
      </fill>
    </dxf>
  </dxfs>
  <tableStyles count="0" defaultTableStyle="TableStyleMedium2" defaultPivotStyle="PivotStyleLight16"/>
  <colors>
    <mruColors>
      <color rgb="FF0000FF"/>
      <color rgb="FFFFFFCC"/>
      <color rgb="FFFFFF99"/>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72</xdr:row>
      <xdr:rowOff>161925</xdr:rowOff>
    </xdr:from>
    <xdr:to>
      <xdr:col>22</xdr:col>
      <xdr:colOff>133350</xdr:colOff>
      <xdr:row>79</xdr:row>
      <xdr:rowOff>390525</xdr:rowOff>
    </xdr:to>
    <xdr:sp macro="" textlink="">
      <xdr:nvSpPr>
        <xdr:cNvPr id="3" name="正方形/長方形 2"/>
        <xdr:cNvSpPr/>
      </xdr:nvSpPr>
      <xdr:spPr>
        <a:xfrm>
          <a:off x="66675" y="18354675"/>
          <a:ext cx="7572375" cy="3048000"/>
        </a:xfrm>
        <a:prstGeom prst="rect">
          <a:avLst/>
        </a:prstGeom>
        <a:no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0</xdr:row>
      <xdr:rowOff>57150</xdr:rowOff>
    </xdr:from>
    <xdr:to>
      <xdr:col>22</xdr:col>
      <xdr:colOff>104775</xdr:colOff>
      <xdr:row>40</xdr:row>
      <xdr:rowOff>66675</xdr:rowOff>
    </xdr:to>
    <xdr:cxnSp macro="">
      <xdr:nvCxnSpPr>
        <xdr:cNvPr id="5" name="直線コネクタ 4"/>
        <xdr:cNvCxnSpPr/>
      </xdr:nvCxnSpPr>
      <xdr:spPr>
        <a:xfrm>
          <a:off x="95250" y="57150"/>
          <a:ext cx="7515225" cy="1030605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0</xdr:row>
      <xdr:rowOff>76200</xdr:rowOff>
    </xdr:from>
    <xdr:to>
      <xdr:col>22</xdr:col>
      <xdr:colOff>133350</xdr:colOff>
      <xdr:row>40</xdr:row>
      <xdr:rowOff>66675</xdr:rowOff>
    </xdr:to>
    <xdr:cxnSp macro="">
      <xdr:nvCxnSpPr>
        <xdr:cNvPr id="8" name="直線コネクタ 7"/>
        <xdr:cNvCxnSpPr/>
      </xdr:nvCxnSpPr>
      <xdr:spPr>
        <a:xfrm flipH="1">
          <a:off x="76200" y="76200"/>
          <a:ext cx="7562850" cy="1028700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41</xdr:row>
      <xdr:rowOff>57150</xdr:rowOff>
    </xdr:from>
    <xdr:to>
      <xdr:col>22</xdr:col>
      <xdr:colOff>104775</xdr:colOff>
      <xdr:row>72</xdr:row>
      <xdr:rowOff>76200</xdr:rowOff>
    </xdr:to>
    <xdr:cxnSp macro="">
      <xdr:nvCxnSpPr>
        <xdr:cNvPr id="12" name="直線コネクタ 11"/>
        <xdr:cNvCxnSpPr/>
      </xdr:nvCxnSpPr>
      <xdr:spPr>
        <a:xfrm>
          <a:off x="66675" y="10496550"/>
          <a:ext cx="7543800" cy="777240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41</xdr:row>
      <xdr:rowOff>66675</xdr:rowOff>
    </xdr:from>
    <xdr:to>
      <xdr:col>22</xdr:col>
      <xdr:colOff>171451</xdr:colOff>
      <xdr:row>72</xdr:row>
      <xdr:rowOff>85725</xdr:rowOff>
    </xdr:to>
    <xdr:cxnSp macro="">
      <xdr:nvCxnSpPr>
        <xdr:cNvPr id="14" name="直線コネクタ 13"/>
        <xdr:cNvCxnSpPr/>
      </xdr:nvCxnSpPr>
      <xdr:spPr>
        <a:xfrm flipH="1">
          <a:off x="76200" y="10506075"/>
          <a:ext cx="7600951" cy="777240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80</xdr:row>
      <xdr:rowOff>66675</xdr:rowOff>
    </xdr:from>
    <xdr:to>
      <xdr:col>22</xdr:col>
      <xdr:colOff>152400</xdr:colOff>
      <xdr:row>120</xdr:row>
      <xdr:rowOff>190500</xdr:rowOff>
    </xdr:to>
    <xdr:cxnSp macro="">
      <xdr:nvCxnSpPr>
        <xdr:cNvPr id="18" name="直線コネクタ 17"/>
        <xdr:cNvCxnSpPr/>
      </xdr:nvCxnSpPr>
      <xdr:spPr>
        <a:xfrm>
          <a:off x="57150" y="21507450"/>
          <a:ext cx="7600950" cy="1123950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80</xdr:row>
      <xdr:rowOff>66675</xdr:rowOff>
    </xdr:from>
    <xdr:to>
      <xdr:col>22</xdr:col>
      <xdr:colOff>123826</xdr:colOff>
      <xdr:row>120</xdr:row>
      <xdr:rowOff>152400</xdr:rowOff>
    </xdr:to>
    <xdr:cxnSp macro="">
      <xdr:nvCxnSpPr>
        <xdr:cNvPr id="20" name="直線コネクタ 19"/>
        <xdr:cNvCxnSpPr/>
      </xdr:nvCxnSpPr>
      <xdr:spPr>
        <a:xfrm flipH="1">
          <a:off x="66675" y="21507450"/>
          <a:ext cx="7562851" cy="1120140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55</xdr:row>
      <xdr:rowOff>158750</xdr:rowOff>
    </xdr:from>
    <xdr:ext cx="5813425" cy="4530725"/>
    <xdr:pic>
      <xdr:nvPicPr>
        <xdr:cNvPr id="2" name="図 1">
          <a:extLst>
            <a:ext uri="{FF2B5EF4-FFF2-40B4-BE49-F238E27FC236}">
              <a16:creationId xmlns=""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314325</xdr:colOff>
      <xdr:row>126</xdr:row>
      <xdr:rowOff>123825</xdr:rowOff>
    </xdr:from>
    <xdr:ext cx="6026009" cy="1159292"/>
    <xdr:sp macro="" textlink="">
      <xdr:nvSpPr>
        <xdr:cNvPr id="2" name="テキスト ボックス 1"/>
        <xdr:cNvSpPr txBox="1"/>
      </xdr:nvSpPr>
      <xdr:spPr>
        <a:xfrm>
          <a:off x="485775" y="41948100"/>
          <a:ext cx="6026009" cy="1159292"/>
        </a:xfrm>
        <a:prstGeom prst="rect">
          <a:avLst/>
        </a:prstGeom>
        <a:solidFill>
          <a:schemeClr val="lt1"/>
        </a:solidFill>
        <a:ln w="254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ja-JP" altLang="en-US" sz="3200">
              <a:solidFill>
                <a:srgbClr val="FF0000"/>
              </a:solidFill>
            </a:rPr>
            <a:t>加算措置について、</a:t>
          </a:r>
          <a:endParaRPr kumimoji="1" lang="en-US" altLang="ja-JP" sz="3200">
            <a:solidFill>
              <a:srgbClr val="FF0000"/>
            </a:solidFill>
          </a:endParaRPr>
        </a:p>
        <a:p>
          <a:pPr algn="l"/>
          <a:r>
            <a:rPr kumimoji="1" lang="ja-JP" altLang="en-US" sz="3200">
              <a:solidFill>
                <a:srgbClr val="FF0000"/>
              </a:solidFill>
            </a:rPr>
            <a:t>滋賀県では、該当なし（記載不要）</a:t>
          </a:r>
          <a:endParaRPr kumimoji="1" lang="ja-JP" altLang="en-US" sz="1200">
            <a:solidFill>
              <a:srgbClr val="FF0000"/>
            </a:solidFill>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xdr:from>
      <xdr:col>10</xdr:col>
      <xdr:colOff>33145</xdr:colOff>
      <xdr:row>81</xdr:row>
      <xdr:rowOff>121867</xdr:rowOff>
    </xdr:from>
    <xdr:to>
      <xdr:col>15</xdr:col>
      <xdr:colOff>635000</xdr:colOff>
      <xdr:row>84</xdr:row>
      <xdr:rowOff>121227</xdr:rowOff>
    </xdr:to>
    <xdr:sp macro="" textlink="">
      <xdr:nvSpPr>
        <xdr:cNvPr id="2" name="テキスト ボックス 1">
          <a:extLst>
            <a:ext uri="{FF2B5EF4-FFF2-40B4-BE49-F238E27FC236}">
              <a16:creationId xmlns=""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27608</xdr:colOff>
      <xdr:row>64</xdr:row>
      <xdr:rowOff>116632</xdr:rowOff>
    </xdr:from>
    <xdr:to>
      <xdr:col>16</xdr:col>
      <xdr:colOff>2705651</xdr:colOff>
      <xdr:row>69</xdr:row>
      <xdr:rowOff>0</xdr:rowOff>
    </xdr:to>
    <xdr:sp macro="" textlink="">
      <xdr:nvSpPr>
        <xdr:cNvPr id="3" name="テキスト ボックス 2">
          <a:extLst>
            <a:ext uri="{FF2B5EF4-FFF2-40B4-BE49-F238E27FC236}">
              <a16:creationId xmlns="" xmlns:a16="http://schemas.microsoft.com/office/drawing/2014/main" id="{00000000-0008-0000-0500-000003000000}"/>
            </a:ext>
          </a:extLst>
        </xdr:cNvPr>
        <xdr:cNvSpPr txBox="1"/>
      </xdr:nvSpPr>
      <xdr:spPr>
        <a:xfrm>
          <a:off x="20319999" y="15618915"/>
          <a:ext cx="2678043" cy="105673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41414</xdr:colOff>
      <xdr:row>65</xdr:row>
      <xdr:rowOff>78341</xdr:rowOff>
    </xdr:from>
    <xdr:to>
      <xdr:col>17</xdr:col>
      <xdr:colOff>2470978</xdr:colOff>
      <xdr:row>70</xdr:row>
      <xdr:rowOff>130048</xdr:rowOff>
    </xdr:to>
    <xdr:sp macro="" textlink="">
      <xdr:nvSpPr>
        <xdr:cNvPr id="4" name="テキスト ボックス 3">
          <a:extLst>
            <a:ext uri="{FF2B5EF4-FFF2-40B4-BE49-F238E27FC236}">
              <a16:creationId xmlns="" xmlns:a16="http://schemas.microsoft.com/office/drawing/2014/main" id="{00000000-0008-0000-0500-000004000000}"/>
            </a:ext>
          </a:extLst>
        </xdr:cNvPr>
        <xdr:cNvSpPr txBox="1"/>
      </xdr:nvSpPr>
      <xdr:spPr>
        <a:xfrm>
          <a:off x="23080871" y="15815298"/>
          <a:ext cx="2429564" cy="122507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41412</xdr:colOff>
      <xdr:row>73</xdr:row>
      <xdr:rowOff>78278</xdr:rowOff>
    </xdr:from>
    <xdr:to>
      <xdr:col>18</xdr:col>
      <xdr:colOff>2388151</xdr:colOff>
      <xdr:row>78</xdr:row>
      <xdr:rowOff>51209</xdr:rowOff>
    </xdr:to>
    <xdr:sp macro="" textlink="">
      <xdr:nvSpPr>
        <xdr:cNvPr id="5" name="テキスト ボックス 4">
          <a:extLst>
            <a:ext uri="{FF2B5EF4-FFF2-40B4-BE49-F238E27FC236}">
              <a16:creationId xmlns="" xmlns:a16="http://schemas.microsoft.com/office/drawing/2014/main" id="{00000000-0008-0000-0500-000005000000}"/>
            </a:ext>
          </a:extLst>
        </xdr:cNvPr>
        <xdr:cNvSpPr txBox="1"/>
      </xdr:nvSpPr>
      <xdr:spPr>
        <a:xfrm>
          <a:off x="25593260" y="17637408"/>
          <a:ext cx="2346739" cy="100825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153416</xdr:colOff>
      <xdr:row>0</xdr:row>
      <xdr:rowOff>128099</xdr:rowOff>
    </xdr:from>
    <xdr:to>
      <xdr:col>16</xdr:col>
      <xdr:colOff>2381765</xdr:colOff>
      <xdr:row>3</xdr:row>
      <xdr:rowOff>211629</xdr:rowOff>
    </xdr:to>
    <xdr:sp macro="" textlink="">
      <xdr:nvSpPr>
        <xdr:cNvPr id="6" name="テキスト ボックス 5">
          <a:extLst>
            <a:ext uri="{FF2B5EF4-FFF2-40B4-BE49-F238E27FC236}">
              <a16:creationId xmlns="" xmlns:a16="http://schemas.microsoft.com/office/drawing/2014/main" id="{00000000-0008-0000-0500-000006000000}"/>
            </a:ext>
          </a:extLst>
        </xdr:cNvPr>
        <xdr:cNvSpPr txBox="1"/>
      </xdr:nvSpPr>
      <xdr:spPr>
        <a:xfrm>
          <a:off x="11735264" y="128099"/>
          <a:ext cx="10938892" cy="127070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27096;&#24335;&#38598;&#65288;HP&#12450;&#12483;&#12503;&#29992;&#65289;\2_&#30003;&#35531;&#12539;&#22577;&#21578;&#26360;&#39006;\&#30003;&#35531;&#12539;&#22577;&#21578;&#27096;&#24335;&#65288;&#35352;&#20837;&#20363;&#12354;&#12426;&#65289;R03&#29256;%20&#65288;0428&#20462;&#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40401_&#22810;&#38754;&#30340;&#27231;&#33021;&#25903;&#25173;&#20132;&#20184;&#37329;&#65288;&#25913;&#27491;&#65289;\&#27096;&#24335;&#38598;&#65288;HP&#12450;&#12483;&#12503;&#29992;&#65289;\2_&#30003;&#35531;&#12539;&#22577;&#21578;&#26360;&#39006;\&#30003;&#35531;&#26360;&#39006;\&#27096;&#24335;&#31532;&#65297;&#65293;&#65298;&#21495;%20&#20107;&#26989;&#35336;&#30011;&#65288;&#65297;&#21495;&#20107;&#26989;&#35352;&#36617;&#65289;&#65288;R04&#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H3" t="str">
            <v>１.農業者個人</v>
          </cell>
        </row>
        <row r="4">
          <cell r="H4" t="str">
            <v>２.農事組合法人</v>
          </cell>
        </row>
        <row r="5">
          <cell r="H5" t="str">
            <v>３.営農組合</v>
          </cell>
        </row>
        <row r="6">
          <cell r="H6" t="str">
            <v>４.その他の農業者団体</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tabSelected="1" view="pageBreakPreview" zoomScaleNormal="100" zoomScaleSheetLayoutView="100" workbookViewId="0">
      <selection activeCell="J15" sqref="J15"/>
    </sheetView>
  </sheetViews>
  <sheetFormatPr defaultColWidth="9" defaultRowHeight="18.75"/>
  <cols>
    <col min="1" max="2" width="2.75" style="321" customWidth="1"/>
    <col min="3" max="3" width="13" style="321" customWidth="1"/>
    <col min="4" max="4" width="13.75" style="321" customWidth="1"/>
    <col min="5" max="5" width="54.25" style="321" customWidth="1"/>
    <col min="6" max="6" width="2.625" style="321" customWidth="1"/>
    <col min="7" max="7" width="5.75" style="321" customWidth="1"/>
    <col min="8" max="16384" width="9" style="321"/>
  </cols>
  <sheetData>
    <row r="1" spans="1:258" ht="24" customHeight="1" thickBot="1">
      <c r="A1" s="370" t="s">
        <v>613</v>
      </c>
      <c r="B1" s="370"/>
      <c r="C1" s="370"/>
      <c r="D1" s="369"/>
      <c r="E1" s="369"/>
      <c r="F1" s="369"/>
    </row>
    <row r="2" spans="1:258" ht="21" customHeight="1">
      <c r="B2" s="381" t="s">
        <v>612</v>
      </c>
      <c r="C2" s="380"/>
      <c r="D2" s="379" t="s">
        <v>1420</v>
      </c>
      <c r="E2" s="378" t="s">
        <v>611</v>
      </c>
    </row>
    <row r="3" spans="1:258" ht="21" customHeight="1">
      <c r="B3" s="375" t="s">
        <v>610</v>
      </c>
      <c r="C3" s="374"/>
      <c r="D3" s="377"/>
      <c r="E3" s="376" t="s">
        <v>609</v>
      </c>
    </row>
    <row r="4" spans="1:258" ht="21" customHeight="1">
      <c r="B4" s="375" t="s">
        <v>608</v>
      </c>
      <c r="C4" s="374"/>
      <c r="D4" s="1144"/>
      <c r="E4" s="1145"/>
    </row>
    <row r="5" spans="1:258" ht="21" customHeight="1">
      <c r="B5" s="375" t="s">
        <v>607</v>
      </c>
      <c r="C5" s="374"/>
      <c r="D5" s="886"/>
      <c r="E5" s="373"/>
    </row>
    <row r="6" spans="1:258" ht="21" customHeight="1" thickBot="1">
      <c r="B6" s="372" t="s">
        <v>606</v>
      </c>
      <c r="C6" s="371"/>
      <c r="D6" s="1146"/>
      <c r="E6" s="1147"/>
    </row>
    <row r="7" spans="1:258" ht="6.75" customHeight="1"/>
    <row r="8" spans="1:258" ht="24" customHeight="1">
      <c r="A8" s="370" t="s">
        <v>605</v>
      </c>
      <c r="B8" s="369"/>
      <c r="C8" s="369"/>
      <c r="D8" s="369"/>
      <c r="E8" s="369"/>
      <c r="F8" s="369"/>
    </row>
    <row r="9" spans="1:258" ht="18" customHeight="1">
      <c r="B9" s="1143" t="s">
        <v>604</v>
      </c>
      <c r="C9" s="1143"/>
      <c r="D9" s="1143"/>
      <c r="E9" s="1143"/>
    </row>
    <row r="10" spans="1:258" ht="34.5" customHeight="1">
      <c r="B10" s="1143" t="s">
        <v>603</v>
      </c>
      <c r="C10" s="1143"/>
      <c r="D10" s="1143"/>
      <c r="E10" s="1143"/>
    </row>
    <row r="11" spans="1:258" ht="18" customHeight="1">
      <c r="B11" s="1154" t="s">
        <v>602</v>
      </c>
      <c r="C11" s="1154"/>
      <c r="D11" s="1154"/>
      <c r="E11" s="1154"/>
    </row>
    <row r="12" spans="1:258" ht="34.5" customHeight="1">
      <c r="B12" s="1155" t="s">
        <v>601</v>
      </c>
      <c r="C12" s="1155"/>
      <c r="D12" s="1155"/>
      <c r="E12" s="1155"/>
      <c r="I12" s="1140"/>
      <c r="J12" s="1140"/>
      <c r="K12" s="1140"/>
      <c r="L12" s="1140"/>
      <c r="M12" s="1140"/>
      <c r="N12" s="1140"/>
      <c r="O12" s="1140"/>
      <c r="P12" s="1140"/>
      <c r="Q12" s="1140"/>
      <c r="R12" s="1140"/>
      <c r="S12" s="1140"/>
      <c r="T12" s="1140"/>
      <c r="U12" s="1140"/>
      <c r="V12" s="1140"/>
      <c r="W12" s="1140"/>
      <c r="X12" s="1140"/>
      <c r="Y12" s="1140"/>
      <c r="Z12" s="1140"/>
      <c r="AA12" s="1140"/>
      <c r="AB12" s="1140"/>
      <c r="AC12" s="1140"/>
      <c r="AD12" s="1140"/>
      <c r="AE12" s="1140"/>
      <c r="AF12" s="1140"/>
      <c r="AG12" s="1140"/>
      <c r="AH12" s="1140"/>
      <c r="AI12" s="1140"/>
      <c r="AJ12" s="1140"/>
      <c r="AK12" s="1140"/>
      <c r="AL12" s="1140"/>
      <c r="AM12" s="1140"/>
      <c r="AN12" s="1140"/>
      <c r="AO12" s="1140"/>
      <c r="AP12" s="1140"/>
      <c r="AQ12" s="1140"/>
      <c r="AR12" s="1140"/>
      <c r="AS12" s="1140"/>
      <c r="AT12" s="1140"/>
      <c r="AU12" s="1140"/>
      <c r="AV12" s="1140"/>
      <c r="AW12" s="1140"/>
      <c r="AX12" s="1140"/>
      <c r="AY12" s="1140"/>
      <c r="AZ12" s="1140"/>
      <c r="BA12" s="1140"/>
      <c r="BB12" s="1140"/>
      <c r="BC12" s="1140"/>
      <c r="BD12" s="1140"/>
      <c r="BE12" s="1140"/>
      <c r="BF12" s="1140"/>
      <c r="BG12" s="1140"/>
      <c r="BH12" s="1140"/>
      <c r="BI12" s="1140"/>
      <c r="BJ12" s="1140"/>
      <c r="BK12" s="1140"/>
      <c r="BL12" s="1140"/>
      <c r="BM12" s="1140"/>
      <c r="BN12" s="1140"/>
      <c r="BO12" s="1140"/>
      <c r="BP12" s="1140"/>
      <c r="BQ12" s="1140"/>
      <c r="BR12" s="1140"/>
      <c r="BS12" s="1140"/>
      <c r="BT12" s="1140"/>
      <c r="BU12" s="1140"/>
      <c r="BV12" s="1140"/>
      <c r="BW12" s="1140"/>
      <c r="BX12" s="1140"/>
      <c r="BY12" s="1140"/>
      <c r="BZ12" s="1140"/>
      <c r="CA12" s="1140"/>
      <c r="CB12" s="1140"/>
      <c r="CC12" s="1140"/>
      <c r="CD12" s="1140"/>
      <c r="CE12" s="1140"/>
      <c r="CF12" s="1140"/>
      <c r="CG12" s="1140"/>
      <c r="CH12" s="1140"/>
      <c r="CI12" s="1140"/>
      <c r="CJ12" s="1140"/>
      <c r="CK12" s="1140"/>
      <c r="CL12" s="1140"/>
      <c r="CM12" s="1140"/>
      <c r="CN12" s="1140"/>
      <c r="CO12" s="1140"/>
      <c r="CP12" s="1140"/>
      <c r="CQ12" s="1140"/>
      <c r="CR12" s="1140"/>
      <c r="CS12" s="1140"/>
      <c r="CT12" s="1140"/>
      <c r="CU12" s="1140"/>
      <c r="CV12" s="1140"/>
      <c r="CW12" s="1140"/>
      <c r="CX12" s="1140"/>
      <c r="CY12" s="1140"/>
      <c r="CZ12" s="1140"/>
      <c r="DA12" s="1140"/>
      <c r="DB12" s="1140"/>
      <c r="DC12" s="1140"/>
      <c r="DD12" s="1140"/>
      <c r="DE12" s="1140"/>
      <c r="DF12" s="1140"/>
      <c r="DG12" s="1140"/>
      <c r="DH12" s="1140"/>
      <c r="DI12" s="1140"/>
      <c r="DJ12" s="1140"/>
      <c r="DK12" s="1140"/>
      <c r="DL12" s="1140"/>
      <c r="DM12" s="1140"/>
      <c r="DN12" s="1140"/>
      <c r="DO12" s="1140"/>
      <c r="DP12" s="1140"/>
      <c r="DQ12" s="1140"/>
      <c r="DR12" s="1140"/>
      <c r="DS12" s="1140"/>
      <c r="DT12" s="1140"/>
      <c r="DU12" s="1140"/>
      <c r="DV12" s="1140"/>
      <c r="DW12" s="1140"/>
      <c r="DX12" s="1140"/>
      <c r="DY12" s="1140"/>
      <c r="DZ12" s="1140"/>
      <c r="EA12" s="1140"/>
      <c r="EB12" s="1140"/>
      <c r="EC12" s="1140"/>
      <c r="ED12" s="1140"/>
      <c r="EE12" s="1140"/>
      <c r="EF12" s="1140"/>
      <c r="EG12" s="1140"/>
      <c r="EH12" s="1140"/>
      <c r="EI12" s="1140"/>
      <c r="EJ12" s="1140"/>
      <c r="EK12" s="1140"/>
      <c r="EL12" s="1140"/>
      <c r="EM12" s="1140"/>
      <c r="EN12" s="1140"/>
      <c r="EO12" s="1140"/>
      <c r="EP12" s="1140"/>
      <c r="EQ12" s="1140"/>
      <c r="ER12" s="1140"/>
      <c r="ES12" s="1140"/>
      <c r="ET12" s="1140"/>
      <c r="EU12" s="1140"/>
      <c r="EV12" s="1140"/>
      <c r="EW12" s="1140"/>
      <c r="EX12" s="1140"/>
      <c r="EY12" s="1140"/>
      <c r="EZ12" s="1140"/>
      <c r="FA12" s="1140"/>
      <c r="FB12" s="1140"/>
      <c r="FC12" s="1140"/>
      <c r="FD12" s="1140"/>
      <c r="FE12" s="1140"/>
      <c r="FF12" s="1140"/>
      <c r="FG12" s="1140"/>
      <c r="FH12" s="1140"/>
      <c r="FI12" s="1140"/>
      <c r="FJ12" s="1140"/>
      <c r="FK12" s="1140"/>
      <c r="FL12" s="1140"/>
      <c r="FM12" s="1140"/>
      <c r="FN12" s="1140"/>
      <c r="FO12" s="1140"/>
      <c r="FP12" s="1140"/>
      <c r="FQ12" s="1140"/>
      <c r="FR12" s="1140"/>
      <c r="FS12" s="1140"/>
      <c r="FT12" s="1140"/>
      <c r="FU12" s="1140"/>
      <c r="FV12" s="1140"/>
      <c r="FW12" s="1140"/>
      <c r="FX12" s="1140"/>
      <c r="FY12" s="1140"/>
      <c r="FZ12" s="1140"/>
      <c r="GA12" s="1140"/>
      <c r="GB12" s="1140"/>
      <c r="GC12" s="1140"/>
      <c r="GD12" s="1140"/>
      <c r="GE12" s="1140"/>
      <c r="GF12" s="1140"/>
      <c r="GG12" s="1140"/>
      <c r="GH12" s="1140"/>
      <c r="GI12" s="1140"/>
      <c r="GJ12" s="1140"/>
      <c r="GK12" s="1140"/>
      <c r="GL12" s="1140"/>
      <c r="GM12" s="1140"/>
      <c r="GN12" s="1140"/>
      <c r="GO12" s="1140"/>
      <c r="GP12" s="1140"/>
      <c r="GQ12" s="1140"/>
      <c r="GR12" s="1140"/>
      <c r="GS12" s="1140"/>
      <c r="GT12" s="1140"/>
      <c r="GU12" s="1140"/>
      <c r="GV12" s="1140"/>
      <c r="GW12" s="1140"/>
      <c r="GX12" s="1140"/>
      <c r="GY12" s="1140"/>
      <c r="GZ12" s="1140"/>
      <c r="HA12" s="1140"/>
      <c r="HB12" s="1140"/>
      <c r="HC12" s="1140"/>
      <c r="HD12" s="1140"/>
      <c r="HE12" s="1140"/>
      <c r="HF12" s="1140"/>
      <c r="HG12" s="1140"/>
      <c r="HH12" s="1140"/>
      <c r="HI12" s="1140"/>
      <c r="HJ12" s="1140"/>
      <c r="HK12" s="1140"/>
      <c r="HL12" s="1140"/>
      <c r="HM12" s="1140"/>
      <c r="HN12" s="1140"/>
      <c r="HO12" s="1140"/>
      <c r="HP12" s="1140"/>
      <c r="HQ12" s="1140"/>
      <c r="HR12" s="1140"/>
      <c r="HS12" s="1140"/>
      <c r="HT12" s="1140"/>
      <c r="HU12" s="1140"/>
      <c r="HV12" s="1140"/>
      <c r="HW12" s="1140"/>
      <c r="HX12" s="1140"/>
      <c r="HY12" s="1140"/>
      <c r="HZ12" s="1140"/>
      <c r="IA12" s="1140"/>
      <c r="IB12" s="1140"/>
      <c r="IC12" s="1140"/>
      <c r="ID12" s="1140"/>
      <c r="IE12" s="1140"/>
      <c r="IF12" s="1140"/>
      <c r="IG12" s="1140"/>
      <c r="IH12" s="1140"/>
      <c r="II12" s="1140"/>
      <c r="IJ12" s="1140"/>
      <c r="IK12" s="1140"/>
      <c r="IL12" s="1140"/>
      <c r="IM12" s="1140"/>
      <c r="IN12" s="1140"/>
      <c r="IO12" s="1140"/>
      <c r="IP12" s="1140"/>
      <c r="IQ12" s="1140"/>
      <c r="IR12" s="1140"/>
      <c r="IS12" s="1140"/>
      <c r="IT12" s="1140"/>
      <c r="IU12" s="1140"/>
      <c r="IV12" s="1140"/>
      <c r="IW12" s="1140"/>
      <c r="IX12" s="1140"/>
    </row>
    <row r="13" spans="1:258" ht="34.5" customHeight="1">
      <c r="B13" s="1143" t="s">
        <v>600</v>
      </c>
      <c r="C13" s="1143"/>
      <c r="D13" s="1143"/>
      <c r="E13" s="1143"/>
      <c r="I13" s="1140"/>
      <c r="J13" s="1140"/>
      <c r="K13" s="1140"/>
      <c r="L13" s="1140"/>
      <c r="M13" s="1140"/>
      <c r="N13" s="1140"/>
      <c r="O13" s="1140"/>
      <c r="P13" s="1140"/>
      <c r="Q13" s="1140"/>
      <c r="R13" s="1140"/>
      <c r="S13" s="1140"/>
      <c r="T13" s="1140"/>
      <c r="U13" s="1140"/>
      <c r="V13" s="1140"/>
      <c r="W13" s="1140"/>
      <c r="X13" s="1140"/>
      <c r="Y13" s="1140"/>
      <c r="Z13" s="1140"/>
      <c r="AA13" s="1140"/>
      <c r="AB13" s="1140"/>
      <c r="AC13" s="1140"/>
      <c r="AD13" s="1140"/>
      <c r="AE13" s="1140"/>
      <c r="AF13" s="1140"/>
      <c r="AG13" s="1140"/>
      <c r="AH13" s="1140"/>
      <c r="AI13" s="1140"/>
      <c r="AJ13" s="1140"/>
      <c r="AK13" s="1140"/>
      <c r="AL13" s="1140"/>
      <c r="AM13" s="1140"/>
      <c r="AN13" s="1140"/>
      <c r="AO13" s="1140"/>
      <c r="AP13" s="1140"/>
      <c r="AQ13" s="1140"/>
      <c r="AR13" s="1140"/>
      <c r="AS13" s="1140"/>
      <c r="AT13" s="1140"/>
      <c r="AU13" s="1140"/>
      <c r="AV13" s="1140"/>
      <c r="AW13" s="1140"/>
      <c r="AX13" s="1140"/>
      <c r="AY13" s="1140"/>
      <c r="AZ13" s="1140"/>
      <c r="BA13" s="1140"/>
      <c r="BB13" s="1140"/>
      <c r="BC13" s="1140"/>
      <c r="BD13" s="1140"/>
      <c r="BE13" s="1140"/>
      <c r="BF13" s="1140"/>
      <c r="BG13" s="1140"/>
      <c r="BH13" s="1140"/>
      <c r="BI13" s="1140"/>
      <c r="BJ13" s="1140"/>
      <c r="BK13" s="1140"/>
      <c r="BL13" s="1140"/>
      <c r="BM13" s="1140"/>
      <c r="BN13" s="1140"/>
      <c r="BO13" s="1140"/>
      <c r="BP13" s="1140"/>
      <c r="BQ13" s="1140"/>
      <c r="BR13" s="1140"/>
      <c r="BS13" s="1140"/>
      <c r="BT13" s="1140"/>
      <c r="BU13" s="1140"/>
      <c r="BV13" s="1140"/>
      <c r="BW13" s="1140"/>
      <c r="BX13" s="1140"/>
      <c r="BY13" s="1140"/>
      <c r="BZ13" s="1140"/>
      <c r="CA13" s="1140"/>
      <c r="CB13" s="1140"/>
      <c r="CC13" s="1140"/>
      <c r="CD13" s="1140"/>
      <c r="CE13" s="1140"/>
      <c r="CF13" s="1140"/>
      <c r="CG13" s="1140"/>
      <c r="CH13" s="1140"/>
      <c r="CI13" s="1140"/>
      <c r="CJ13" s="1140"/>
      <c r="CK13" s="1140"/>
      <c r="CL13" s="1140"/>
      <c r="CM13" s="1140"/>
      <c r="CN13" s="1140"/>
      <c r="CO13" s="1140"/>
      <c r="CP13" s="1140"/>
      <c r="CQ13" s="1140"/>
      <c r="CR13" s="1140"/>
      <c r="CS13" s="1140"/>
      <c r="CT13" s="1140"/>
      <c r="CU13" s="1140"/>
      <c r="CV13" s="1140"/>
      <c r="CW13" s="1140"/>
      <c r="CX13" s="1140"/>
      <c r="CY13" s="1140"/>
      <c r="CZ13" s="1140"/>
      <c r="DA13" s="1140"/>
      <c r="DB13" s="1140"/>
      <c r="DC13" s="1140"/>
      <c r="DD13" s="1140"/>
      <c r="DE13" s="1140"/>
      <c r="DF13" s="1140"/>
      <c r="DG13" s="1140"/>
      <c r="DH13" s="1140"/>
      <c r="DI13" s="1140"/>
      <c r="DJ13" s="1140"/>
      <c r="DK13" s="1140"/>
      <c r="DL13" s="1140"/>
      <c r="DM13" s="1140"/>
      <c r="DN13" s="1140"/>
      <c r="DO13" s="1140"/>
      <c r="DP13" s="1140"/>
      <c r="DQ13" s="1140"/>
      <c r="DR13" s="1140"/>
      <c r="DS13" s="1140"/>
      <c r="DT13" s="1140"/>
      <c r="DU13" s="1140"/>
      <c r="DV13" s="1140"/>
      <c r="DW13" s="1140"/>
      <c r="DX13" s="1140"/>
      <c r="DY13" s="1140"/>
      <c r="DZ13" s="1140"/>
      <c r="EA13" s="1140"/>
      <c r="EB13" s="1140"/>
      <c r="EC13" s="1140"/>
      <c r="ED13" s="1140"/>
      <c r="EE13" s="1140"/>
      <c r="EF13" s="1140"/>
      <c r="EG13" s="1140"/>
      <c r="EH13" s="1140"/>
      <c r="EI13" s="1140"/>
      <c r="EJ13" s="1140"/>
      <c r="EK13" s="1140"/>
      <c r="EL13" s="1140"/>
      <c r="EM13" s="1140"/>
      <c r="EN13" s="1140"/>
      <c r="EO13" s="1140"/>
      <c r="EP13" s="1140"/>
      <c r="EQ13" s="1140"/>
      <c r="ER13" s="1140"/>
      <c r="ES13" s="1140"/>
      <c r="ET13" s="1140"/>
      <c r="EU13" s="1140"/>
      <c r="EV13" s="1140"/>
      <c r="EW13" s="1140"/>
      <c r="EX13" s="1140"/>
      <c r="EY13" s="1140"/>
      <c r="EZ13" s="1140"/>
      <c r="FA13" s="1140"/>
      <c r="FB13" s="1140"/>
      <c r="FC13" s="1140"/>
      <c r="FD13" s="1140"/>
      <c r="FE13" s="1140"/>
      <c r="FF13" s="1140"/>
      <c r="FG13" s="1140"/>
      <c r="FH13" s="1140"/>
      <c r="FI13" s="1140"/>
      <c r="FJ13" s="1140"/>
      <c r="FK13" s="1140"/>
      <c r="FL13" s="1140"/>
      <c r="FM13" s="1140"/>
      <c r="FN13" s="1140"/>
      <c r="FO13" s="1140"/>
      <c r="FP13" s="1140"/>
      <c r="FQ13" s="1140"/>
      <c r="FR13" s="1140"/>
      <c r="FS13" s="1140"/>
      <c r="FT13" s="1140"/>
      <c r="FU13" s="1140"/>
      <c r="FV13" s="1140"/>
      <c r="FW13" s="1140"/>
      <c r="FX13" s="1140"/>
      <c r="FY13" s="1140"/>
      <c r="FZ13" s="1140"/>
      <c r="GA13" s="1140"/>
      <c r="GB13" s="1140"/>
      <c r="GC13" s="1140"/>
      <c r="GD13" s="1140"/>
      <c r="GE13" s="1140"/>
      <c r="GF13" s="1140"/>
      <c r="GG13" s="1140"/>
      <c r="GH13" s="1140"/>
      <c r="GI13" s="1140"/>
      <c r="GJ13" s="1140"/>
      <c r="GK13" s="1140"/>
      <c r="GL13" s="1140"/>
      <c r="GM13" s="1140"/>
      <c r="GN13" s="1140"/>
      <c r="GO13" s="1140"/>
      <c r="GP13" s="1140"/>
      <c r="GQ13" s="1140"/>
      <c r="GR13" s="1140"/>
      <c r="GS13" s="1140"/>
      <c r="GT13" s="1140"/>
      <c r="GU13" s="1140"/>
      <c r="GV13" s="1140"/>
      <c r="GW13" s="1140"/>
      <c r="GX13" s="1140"/>
      <c r="GY13" s="1140"/>
      <c r="GZ13" s="1140"/>
      <c r="HA13" s="1140"/>
      <c r="HB13" s="1140"/>
      <c r="HC13" s="1140"/>
      <c r="HD13" s="1140"/>
      <c r="HE13" s="1140"/>
      <c r="HF13" s="1140"/>
      <c r="HG13" s="1140"/>
      <c r="HH13" s="1140"/>
      <c r="HI13" s="1140"/>
      <c r="HJ13" s="1140"/>
      <c r="HK13" s="1140"/>
      <c r="HL13" s="1140"/>
      <c r="HM13" s="1140"/>
      <c r="HN13" s="1140"/>
      <c r="HO13" s="1140"/>
      <c r="HP13" s="1140"/>
      <c r="HQ13" s="1140"/>
      <c r="HR13" s="1140"/>
      <c r="HS13" s="1140"/>
      <c r="HT13" s="1140"/>
      <c r="HU13" s="1140"/>
      <c r="HV13" s="1140"/>
      <c r="HW13" s="1140"/>
      <c r="HX13" s="1140"/>
      <c r="HY13" s="1140"/>
      <c r="HZ13" s="1140"/>
      <c r="IA13" s="1140"/>
      <c r="IB13" s="1140"/>
      <c r="IC13" s="1140"/>
      <c r="ID13" s="1140"/>
      <c r="IE13" s="1140"/>
      <c r="IF13" s="1140"/>
      <c r="IG13" s="1140"/>
      <c r="IH13" s="1140"/>
      <c r="II13" s="1140"/>
      <c r="IJ13" s="1140"/>
      <c r="IK13" s="1140"/>
      <c r="IL13" s="1140"/>
      <c r="IM13" s="1140"/>
      <c r="IN13" s="1140"/>
      <c r="IO13" s="1140"/>
      <c r="IP13" s="1140"/>
      <c r="IQ13" s="1140"/>
      <c r="IR13" s="1140"/>
      <c r="IS13" s="1140"/>
      <c r="IT13" s="1140"/>
      <c r="IU13" s="1140"/>
      <c r="IV13" s="1140"/>
      <c r="IW13" s="1140"/>
      <c r="IX13" s="1140"/>
    </row>
    <row r="14" spans="1:258" ht="18" customHeight="1">
      <c r="B14" s="1143" t="s">
        <v>599</v>
      </c>
      <c r="C14" s="1143"/>
      <c r="D14" s="1143"/>
      <c r="E14" s="1143"/>
    </row>
    <row r="15" spans="1:258" ht="6.75" customHeight="1"/>
    <row r="16" spans="1:258" ht="23.25" customHeight="1">
      <c r="A16" s="370" t="s">
        <v>598</v>
      </c>
      <c r="B16" s="370"/>
      <c r="C16" s="369"/>
      <c r="D16" s="370"/>
      <c r="E16" s="370"/>
      <c r="F16" s="369"/>
      <c r="G16" s="369"/>
      <c r="H16" s="369"/>
      <c r="I16" s="1140"/>
      <c r="J16" s="1140"/>
      <c r="K16" s="1140"/>
      <c r="L16" s="1140"/>
      <c r="M16" s="1140"/>
      <c r="N16" s="1140"/>
      <c r="O16" s="1140"/>
      <c r="P16" s="1140"/>
      <c r="Q16" s="1140"/>
      <c r="R16" s="1140"/>
      <c r="S16" s="1140"/>
      <c r="T16" s="1140"/>
      <c r="U16" s="1140"/>
      <c r="V16" s="1140"/>
      <c r="W16" s="1140"/>
      <c r="X16" s="1140"/>
      <c r="Y16" s="1140"/>
      <c r="Z16" s="1140"/>
      <c r="AA16" s="1140"/>
      <c r="AB16" s="1140"/>
      <c r="AC16" s="1140"/>
      <c r="AD16" s="1140"/>
      <c r="AE16" s="1140"/>
      <c r="AF16" s="1140"/>
      <c r="AG16" s="1140"/>
      <c r="AH16" s="1140"/>
      <c r="AI16" s="1140"/>
      <c r="AJ16" s="1140"/>
      <c r="AK16" s="1140"/>
      <c r="AL16" s="1140"/>
      <c r="AM16" s="1140"/>
      <c r="AN16" s="1140"/>
      <c r="AO16" s="1140"/>
      <c r="AP16" s="1140"/>
      <c r="AQ16" s="1140"/>
      <c r="AR16" s="1140"/>
      <c r="AS16" s="1140"/>
      <c r="AT16" s="1140"/>
      <c r="AU16" s="1140"/>
      <c r="AV16" s="1140"/>
      <c r="AW16" s="1140"/>
      <c r="AX16" s="1140"/>
      <c r="AY16" s="1140"/>
      <c r="AZ16" s="1140"/>
      <c r="BA16" s="1140"/>
      <c r="BB16" s="1140"/>
      <c r="BC16" s="1140"/>
      <c r="BD16" s="1140"/>
      <c r="BE16" s="1140"/>
      <c r="BF16" s="1140"/>
      <c r="BG16" s="1140"/>
      <c r="BH16" s="1140"/>
      <c r="BI16" s="1140"/>
      <c r="BJ16" s="1140"/>
      <c r="BK16" s="1140"/>
      <c r="BL16" s="1140"/>
      <c r="BM16" s="1140"/>
      <c r="BN16" s="1140"/>
      <c r="BO16" s="1140"/>
      <c r="BP16" s="1140"/>
      <c r="BQ16" s="1140"/>
      <c r="BR16" s="1140"/>
      <c r="BS16" s="1140"/>
      <c r="BT16" s="1140"/>
      <c r="BU16" s="1140"/>
      <c r="BV16" s="1140"/>
      <c r="BW16" s="1140"/>
      <c r="BX16" s="1140"/>
      <c r="BY16" s="1140"/>
      <c r="BZ16" s="1140"/>
      <c r="CA16" s="1140"/>
      <c r="CB16" s="1140"/>
      <c r="CC16" s="1140"/>
      <c r="CD16" s="1140"/>
      <c r="CE16" s="1140"/>
      <c r="CF16" s="1140"/>
      <c r="CG16" s="1140"/>
      <c r="CH16" s="1140"/>
      <c r="CI16" s="1140"/>
      <c r="CJ16" s="1140"/>
      <c r="CK16" s="1140"/>
      <c r="CL16" s="1140"/>
      <c r="CM16" s="1140"/>
      <c r="CN16" s="1140"/>
      <c r="CO16" s="1140"/>
      <c r="CP16" s="1140"/>
      <c r="CQ16" s="1140"/>
      <c r="CR16" s="1140"/>
      <c r="CS16" s="1140"/>
      <c r="CT16" s="1140"/>
      <c r="CU16" s="1140"/>
      <c r="CV16" s="1140"/>
      <c r="CW16" s="1140"/>
      <c r="CX16" s="1140"/>
      <c r="CY16" s="1140"/>
      <c r="CZ16" s="1140"/>
      <c r="DA16" s="1140"/>
      <c r="DB16" s="1140"/>
      <c r="DC16" s="1140"/>
      <c r="DD16" s="1140"/>
      <c r="DE16" s="1140"/>
      <c r="DF16" s="1140"/>
      <c r="DG16" s="1140"/>
      <c r="DH16" s="1140"/>
      <c r="DI16" s="1140"/>
      <c r="DJ16" s="1140"/>
      <c r="DK16" s="1140"/>
      <c r="DL16" s="1140"/>
      <c r="DM16" s="1140"/>
      <c r="DN16" s="1140"/>
      <c r="DO16" s="1140"/>
      <c r="DP16" s="1140"/>
      <c r="DQ16" s="1140"/>
      <c r="DR16" s="1140"/>
      <c r="DS16" s="1140"/>
      <c r="DT16" s="1140"/>
      <c r="DU16" s="1140"/>
      <c r="DV16" s="1140"/>
      <c r="DW16" s="1140"/>
      <c r="DX16" s="1140"/>
      <c r="DY16" s="1140"/>
      <c r="DZ16" s="1140"/>
      <c r="EA16" s="1140"/>
      <c r="EB16" s="1140"/>
      <c r="EC16" s="1140"/>
      <c r="ED16" s="1140"/>
      <c r="EE16" s="1140"/>
      <c r="EF16" s="1140"/>
      <c r="EG16" s="1140"/>
      <c r="EH16" s="1140"/>
      <c r="EI16" s="1140"/>
      <c r="EJ16" s="1140"/>
      <c r="EK16" s="1140"/>
      <c r="EL16" s="1140"/>
      <c r="EM16" s="1140"/>
      <c r="EN16" s="1140"/>
      <c r="EO16" s="1140"/>
      <c r="EP16" s="1140"/>
      <c r="EQ16" s="1140"/>
      <c r="ER16" s="1140"/>
      <c r="ES16" s="1140"/>
      <c r="ET16" s="1140"/>
      <c r="EU16" s="1140"/>
      <c r="EV16" s="1140"/>
      <c r="EW16" s="1140"/>
      <c r="EX16" s="1140"/>
      <c r="EY16" s="1140"/>
      <c r="EZ16" s="1140"/>
      <c r="FA16" s="1140"/>
      <c r="FB16" s="1140"/>
      <c r="FC16" s="1140"/>
      <c r="FD16" s="1140"/>
      <c r="FE16" s="1140"/>
      <c r="FF16" s="1140"/>
      <c r="FG16" s="1140"/>
      <c r="FH16" s="1140"/>
      <c r="FI16" s="1140"/>
      <c r="FJ16" s="1140"/>
      <c r="FK16" s="1140"/>
      <c r="FL16" s="1140"/>
      <c r="FM16" s="1140"/>
      <c r="FN16" s="1140"/>
      <c r="FO16" s="1140"/>
      <c r="FP16" s="1140"/>
      <c r="FQ16" s="1140"/>
      <c r="FR16" s="1140"/>
      <c r="FS16" s="1140"/>
      <c r="FT16" s="1140"/>
      <c r="FU16" s="1140"/>
      <c r="FV16" s="1140"/>
      <c r="FW16" s="1140"/>
      <c r="FX16" s="1140"/>
      <c r="FY16" s="1140"/>
      <c r="FZ16" s="1140"/>
      <c r="GA16" s="1140"/>
      <c r="GB16" s="1140"/>
      <c r="GC16" s="1140"/>
      <c r="GD16" s="1140"/>
      <c r="GE16" s="1140"/>
      <c r="GF16" s="1140"/>
      <c r="GG16" s="1140"/>
      <c r="GH16" s="1140"/>
      <c r="GI16" s="1140"/>
      <c r="GJ16" s="1140"/>
      <c r="GK16" s="1140"/>
      <c r="GL16" s="1140"/>
      <c r="GM16" s="1140"/>
      <c r="GN16" s="1140"/>
      <c r="GO16" s="1140"/>
      <c r="GP16" s="1140"/>
      <c r="GQ16" s="1140"/>
      <c r="GR16" s="1140"/>
      <c r="GS16" s="1140"/>
      <c r="GT16" s="1140"/>
      <c r="GU16" s="1140"/>
      <c r="GV16" s="1140"/>
      <c r="GW16" s="1140"/>
      <c r="GX16" s="1140"/>
      <c r="GY16" s="1140"/>
      <c r="GZ16" s="1140"/>
      <c r="HA16" s="1140"/>
      <c r="HB16" s="1140"/>
      <c r="HC16" s="1140"/>
      <c r="HD16" s="1140"/>
      <c r="HE16" s="1140"/>
      <c r="HF16" s="1140"/>
      <c r="HG16" s="1140"/>
      <c r="HH16" s="1140"/>
      <c r="HI16" s="1140"/>
      <c r="HJ16" s="1140"/>
      <c r="HK16" s="1140"/>
      <c r="HL16" s="1140"/>
      <c r="HM16" s="1140"/>
      <c r="HN16" s="1140"/>
      <c r="HO16" s="1140"/>
      <c r="HP16" s="1140"/>
      <c r="HQ16" s="1140"/>
      <c r="HR16" s="1140"/>
      <c r="HS16" s="1140"/>
      <c r="HT16" s="1140"/>
      <c r="HU16" s="1140"/>
      <c r="HV16" s="1140"/>
      <c r="HW16" s="1140"/>
      <c r="HX16" s="1140"/>
      <c r="HY16" s="1140"/>
      <c r="HZ16" s="1140"/>
      <c r="IA16" s="1140"/>
      <c r="IB16" s="1140"/>
      <c r="IC16" s="1140"/>
      <c r="ID16" s="1140"/>
      <c r="IE16" s="1140"/>
      <c r="IF16" s="1140"/>
      <c r="IG16" s="1140"/>
      <c r="IH16" s="1140"/>
      <c r="II16" s="1140"/>
      <c r="IJ16" s="1140"/>
      <c r="IK16" s="1140"/>
      <c r="IL16" s="1140"/>
      <c r="IM16" s="1140"/>
      <c r="IN16" s="1140"/>
      <c r="IO16" s="1140"/>
      <c r="IP16" s="1140"/>
      <c r="IQ16" s="1140"/>
      <c r="IR16" s="1140"/>
      <c r="IS16" s="1140"/>
      <c r="IT16" s="1140"/>
      <c r="IU16" s="1140"/>
      <c r="IV16" s="1140"/>
      <c r="IW16" s="1140"/>
      <c r="IX16" s="1140"/>
    </row>
    <row r="17" spans="1:5" ht="21.75" customHeight="1">
      <c r="A17" s="321" t="s">
        <v>597</v>
      </c>
    </row>
    <row r="18" spans="1:5" ht="21" customHeight="1">
      <c r="B18" s="1148" t="s">
        <v>554</v>
      </c>
      <c r="C18" s="1149"/>
      <c r="D18" s="347" t="s">
        <v>553</v>
      </c>
      <c r="E18" s="347" t="s">
        <v>572</v>
      </c>
    </row>
    <row r="19" spans="1:5">
      <c r="B19" s="348" t="s">
        <v>596</v>
      </c>
      <c r="C19" s="348"/>
      <c r="D19" s="348" t="s">
        <v>565</v>
      </c>
      <c r="E19" s="368" t="s">
        <v>595</v>
      </c>
    </row>
    <row r="20" spans="1:5" ht="19.5" customHeight="1">
      <c r="B20" s="348" t="s">
        <v>594</v>
      </c>
      <c r="C20" s="348"/>
      <c r="D20" s="348" t="s">
        <v>565</v>
      </c>
      <c r="E20" s="350" t="s">
        <v>593</v>
      </c>
    </row>
    <row r="21" spans="1:5">
      <c r="B21" s="362" t="s">
        <v>592</v>
      </c>
      <c r="C21" s="348"/>
      <c r="D21" s="348" t="s">
        <v>565</v>
      </c>
      <c r="E21" s="368" t="s">
        <v>591</v>
      </c>
    </row>
    <row r="22" spans="1:5">
      <c r="A22" s="361"/>
      <c r="B22" s="363"/>
      <c r="C22" s="356" t="s">
        <v>590</v>
      </c>
      <c r="D22" s="362" t="s">
        <v>565</v>
      </c>
      <c r="E22" s="367" t="s">
        <v>589</v>
      </c>
    </row>
    <row r="23" spans="1:5">
      <c r="A23" s="361"/>
      <c r="B23" s="363"/>
      <c r="C23" s="366" t="s">
        <v>588</v>
      </c>
      <c r="D23" s="365" t="s">
        <v>562</v>
      </c>
      <c r="E23" s="364" t="s">
        <v>587</v>
      </c>
    </row>
    <row r="24" spans="1:5" ht="19.5" customHeight="1">
      <c r="A24" s="361"/>
      <c r="B24" s="363"/>
      <c r="C24" s="355" t="s">
        <v>586</v>
      </c>
      <c r="D24" s="348" t="s">
        <v>565</v>
      </c>
      <c r="E24" s="350" t="s">
        <v>585</v>
      </c>
    </row>
    <row r="25" spans="1:5" ht="19.5" customHeight="1">
      <c r="A25" s="361"/>
      <c r="B25" s="363"/>
      <c r="C25" s="355" t="s">
        <v>584</v>
      </c>
      <c r="D25" s="362" t="s">
        <v>562</v>
      </c>
      <c r="E25" s="350" t="s">
        <v>583</v>
      </c>
    </row>
    <row r="26" spans="1:5" ht="19.5" customHeight="1">
      <c r="A26" s="361"/>
      <c r="B26" s="354"/>
      <c r="C26" s="355" t="s">
        <v>274</v>
      </c>
      <c r="D26" s="1141" t="s">
        <v>582</v>
      </c>
      <c r="E26" s="350" t="s">
        <v>581</v>
      </c>
    </row>
    <row r="27" spans="1:5" ht="19.5" customHeight="1">
      <c r="B27" s="360" t="s">
        <v>575</v>
      </c>
      <c r="C27" s="360"/>
      <c r="D27" s="1142"/>
      <c r="E27" s="358" t="s">
        <v>580</v>
      </c>
    </row>
    <row r="28" spans="1:5" ht="19.5" customHeight="1">
      <c r="B28" s="1150" t="s">
        <v>579</v>
      </c>
      <c r="C28" s="1151"/>
      <c r="D28" s="348" t="s">
        <v>562</v>
      </c>
      <c r="E28" s="350" t="s">
        <v>578</v>
      </c>
    </row>
    <row r="29" spans="1:5" ht="19.5" customHeight="1">
      <c r="B29" s="1152" t="s">
        <v>577</v>
      </c>
      <c r="C29" s="1153"/>
      <c r="D29" s="348" t="s">
        <v>562</v>
      </c>
      <c r="E29" s="350" t="s">
        <v>576</v>
      </c>
    </row>
    <row r="30" spans="1:5" ht="19.5" customHeight="1">
      <c r="B30" s="359" t="s">
        <v>575</v>
      </c>
      <c r="C30" s="359"/>
      <c r="D30" s="359" t="s">
        <v>565</v>
      </c>
      <c r="E30" s="358" t="s">
        <v>574</v>
      </c>
    </row>
    <row r="31" spans="1:5" ht="3.6" customHeight="1"/>
    <row r="32" spans="1:5" ht="17.25" customHeight="1">
      <c r="A32" s="321" t="s">
        <v>573</v>
      </c>
    </row>
    <row r="33" spans="1:5" ht="19.5" customHeight="1">
      <c r="B33" s="1148" t="s">
        <v>554</v>
      </c>
      <c r="C33" s="1149"/>
      <c r="D33" s="347" t="s">
        <v>553</v>
      </c>
      <c r="E33" s="347" t="s">
        <v>572</v>
      </c>
    </row>
    <row r="34" spans="1:5" ht="19.5" customHeight="1">
      <c r="B34" s="355" t="s">
        <v>571</v>
      </c>
      <c r="C34" s="355"/>
      <c r="D34" s="348" t="s">
        <v>570</v>
      </c>
      <c r="E34" s="357" t="s">
        <v>569</v>
      </c>
    </row>
    <row r="35" spans="1:5" ht="19.5" customHeight="1">
      <c r="B35" s="355" t="s">
        <v>568</v>
      </c>
      <c r="C35" s="355"/>
      <c r="D35" s="348" t="s">
        <v>565</v>
      </c>
      <c r="E35" s="348" t="s">
        <v>567</v>
      </c>
    </row>
    <row r="36" spans="1:5" ht="19.5" customHeight="1">
      <c r="B36" s="356" t="s">
        <v>566</v>
      </c>
      <c r="C36" s="355"/>
      <c r="D36" s="348" t="s">
        <v>565</v>
      </c>
      <c r="E36" s="348" t="s">
        <v>564</v>
      </c>
    </row>
    <row r="37" spans="1:5" ht="19.5" customHeight="1">
      <c r="B37" s="354"/>
      <c r="C37" s="353" t="s">
        <v>563</v>
      </c>
      <c r="D37" s="348" t="s">
        <v>562</v>
      </c>
      <c r="E37" s="352" t="s">
        <v>561</v>
      </c>
    </row>
    <row r="38" spans="1:5" ht="3.95" customHeight="1"/>
    <row r="39" spans="1:5" ht="19.5" customHeight="1">
      <c r="A39" s="321" t="s">
        <v>560</v>
      </c>
    </row>
    <row r="40" spans="1:5" ht="19.5" customHeight="1">
      <c r="B40" s="1138" t="s">
        <v>554</v>
      </c>
      <c r="C40" s="1139"/>
      <c r="D40" s="351" t="s">
        <v>553</v>
      </c>
      <c r="E40" s="351" t="s">
        <v>208</v>
      </c>
    </row>
    <row r="41" spans="1:5" ht="19.5" customHeight="1">
      <c r="B41" s="348" t="s">
        <v>559</v>
      </c>
      <c r="C41" s="348"/>
      <c r="D41" s="349"/>
      <c r="E41" s="348" t="s">
        <v>558</v>
      </c>
    </row>
    <row r="42" spans="1:5" ht="19.5" customHeight="1">
      <c r="B42" s="348" t="s">
        <v>557</v>
      </c>
      <c r="C42" s="348"/>
      <c r="D42" s="349"/>
      <c r="E42" s="348" t="s">
        <v>556</v>
      </c>
    </row>
    <row r="43" spans="1:5" ht="28.5" customHeight="1">
      <c r="A43" s="321" t="s">
        <v>555</v>
      </c>
    </row>
    <row r="44" spans="1:5" ht="19.5" customHeight="1">
      <c r="B44" s="1138" t="s">
        <v>554</v>
      </c>
      <c r="C44" s="1139"/>
      <c r="D44" s="351" t="s">
        <v>553</v>
      </c>
      <c r="E44" s="351" t="s">
        <v>208</v>
      </c>
    </row>
    <row r="45" spans="1:5" ht="18.75" customHeight="1">
      <c r="B45" s="348" t="s">
        <v>552</v>
      </c>
      <c r="C45" s="348"/>
      <c r="D45" s="349"/>
      <c r="E45" s="350" t="s">
        <v>1445</v>
      </c>
    </row>
    <row r="46" spans="1:5" ht="18" customHeight="1">
      <c r="B46" s="348" t="s">
        <v>551</v>
      </c>
      <c r="C46" s="348"/>
      <c r="D46" s="349"/>
      <c r="E46" s="348" t="s">
        <v>550</v>
      </c>
    </row>
    <row r="47" spans="1:5" ht="18" customHeight="1">
      <c r="B47" s="348" t="s">
        <v>549</v>
      </c>
      <c r="C47" s="348"/>
      <c r="D47" s="349"/>
      <c r="E47" s="348" t="s">
        <v>546</v>
      </c>
    </row>
    <row r="48" spans="1:5" ht="18" customHeight="1">
      <c r="B48" s="348" t="s">
        <v>548</v>
      </c>
      <c r="C48" s="348"/>
      <c r="D48" s="349"/>
      <c r="E48" s="348" t="s">
        <v>546</v>
      </c>
    </row>
    <row r="49" spans="2:5">
      <c r="B49" s="348" t="s">
        <v>547</v>
      </c>
      <c r="C49" s="348"/>
      <c r="D49" s="349"/>
      <c r="E49" s="348" t="s">
        <v>546</v>
      </c>
    </row>
    <row r="50" spans="2:5">
      <c r="B50" s="348" t="s">
        <v>545</v>
      </c>
      <c r="C50" s="348"/>
      <c r="D50" s="349"/>
      <c r="E50" s="348" t="s">
        <v>544</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6"/>
  <sheetViews>
    <sheetView view="pageBreakPreview" zoomScaleNormal="100" zoomScaleSheetLayoutView="100" workbookViewId="0"/>
  </sheetViews>
  <sheetFormatPr defaultColWidth="5.625" defaultRowHeight="18.75"/>
  <cols>
    <col min="1" max="1" width="3.875" style="835" customWidth="1"/>
    <col min="2" max="4" width="4.125" style="835" customWidth="1"/>
    <col min="5" max="8" width="3.875" style="835" customWidth="1"/>
    <col min="9" max="18" width="3.625" style="835" customWidth="1"/>
    <col min="19" max="23" width="3.875" style="835" customWidth="1"/>
    <col min="24" max="24" width="5.625" style="835"/>
    <col min="25" max="25" width="9" style="835" customWidth="1"/>
    <col min="26" max="39" width="3" style="835" customWidth="1"/>
    <col min="40" max="40" width="7.125" style="835" customWidth="1"/>
    <col min="41" max="43" width="5.625" style="835"/>
    <col min="44" max="44" width="7.125" style="835" customWidth="1"/>
    <col min="45" max="52" width="5.625" style="835"/>
    <col min="53" max="53" width="3.25" style="835" customWidth="1"/>
    <col min="54" max="16384" width="5.625" style="835"/>
  </cols>
  <sheetData>
    <row r="1" spans="1:39">
      <c r="W1" s="881" t="s">
        <v>1412</v>
      </c>
      <c r="AM1" s="874"/>
    </row>
    <row r="2" spans="1:39">
      <c r="R2" s="1808" t="s">
        <v>523</v>
      </c>
      <c r="S2" s="1809"/>
      <c r="T2" s="1809"/>
      <c r="U2" s="1809"/>
      <c r="V2" s="1809"/>
      <c r="W2" s="881"/>
      <c r="AM2" s="874"/>
    </row>
    <row r="3" spans="1:39" s="866" customFormat="1" ht="20.25" customHeight="1">
      <c r="A3" s="1811" t="str">
        <f>'様式第1-1号'!E6&amp;"構成員一覧"</f>
        <v>構成員一覧</v>
      </c>
      <c r="B3" s="1811"/>
      <c r="C3" s="1811"/>
      <c r="D3" s="1811"/>
      <c r="E3" s="1811"/>
      <c r="F3" s="1811"/>
      <c r="G3" s="1811"/>
      <c r="H3" s="1811"/>
      <c r="I3" s="1811"/>
      <c r="J3" s="1811"/>
      <c r="K3" s="1811"/>
      <c r="L3" s="1811"/>
      <c r="M3" s="1811"/>
      <c r="N3" s="1811"/>
      <c r="O3" s="1811"/>
      <c r="P3" s="1811"/>
      <c r="Q3" s="1811"/>
      <c r="R3" s="1811"/>
      <c r="S3" s="1811"/>
      <c r="T3" s="1811"/>
      <c r="U3" s="1811"/>
      <c r="V3" s="1811"/>
      <c r="W3" s="1811"/>
      <c r="Y3" s="879"/>
      <c r="Z3" s="1810" t="s">
        <v>1265</v>
      </c>
      <c r="AA3" s="1810"/>
      <c r="AB3" s="1810"/>
      <c r="AC3" s="1810"/>
      <c r="AD3" s="1810" t="s">
        <v>1264</v>
      </c>
      <c r="AE3" s="1810"/>
      <c r="AF3" s="1810"/>
      <c r="AG3" s="1810"/>
      <c r="AH3" s="1810"/>
      <c r="AI3" s="1810"/>
      <c r="AJ3" s="1810"/>
      <c r="AK3" s="1810"/>
      <c r="AL3" s="1810"/>
      <c r="AM3" s="858"/>
    </row>
    <row r="4" spans="1:39" ht="36" customHeight="1">
      <c r="B4" s="1812"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812"/>
      <c r="D4" s="1812"/>
      <c r="E4" s="1812"/>
      <c r="F4" s="1812"/>
      <c r="G4" s="1812"/>
      <c r="H4" s="1812"/>
      <c r="I4" s="1812"/>
      <c r="J4" s="1812"/>
      <c r="K4" s="1812"/>
      <c r="L4" s="1812"/>
      <c r="M4" s="1812"/>
      <c r="N4" s="1812"/>
      <c r="O4" s="1812"/>
      <c r="P4" s="1812"/>
      <c r="Q4" s="1812"/>
      <c r="R4" s="1812"/>
      <c r="S4" s="1812"/>
      <c r="T4" s="1812"/>
      <c r="U4" s="1812"/>
      <c r="V4" s="1812"/>
      <c r="Y4" s="879"/>
      <c r="Z4" s="878" t="s">
        <v>299</v>
      </c>
      <c r="AA4" s="877" t="s">
        <v>310</v>
      </c>
      <c r="AB4" s="877" t="s">
        <v>319</v>
      </c>
      <c r="AC4" s="877" t="s">
        <v>324</v>
      </c>
      <c r="AD4" s="877" t="s">
        <v>333</v>
      </c>
      <c r="AE4" s="877" t="s">
        <v>338</v>
      </c>
      <c r="AF4" s="877" t="s">
        <v>341</v>
      </c>
      <c r="AG4" s="877" t="s">
        <v>347</v>
      </c>
      <c r="AH4" s="877" t="s">
        <v>352</v>
      </c>
      <c r="AI4" s="877" t="s">
        <v>355</v>
      </c>
      <c r="AJ4" s="877" t="s">
        <v>358</v>
      </c>
      <c r="AK4" s="877" t="s">
        <v>361</v>
      </c>
      <c r="AL4" s="876" t="s">
        <v>364</v>
      </c>
      <c r="AM4" s="875"/>
    </row>
    <row r="5" spans="1:39" s="866" customFormat="1" ht="22.5" customHeight="1">
      <c r="A5" s="873" t="s">
        <v>1411</v>
      </c>
      <c r="Y5" s="880" t="s">
        <v>1410</v>
      </c>
      <c r="Z5" s="880">
        <f t="shared" ref="Z5:AL5" si="0">COUNTIF($B21:$D55,Z4)</f>
        <v>0</v>
      </c>
      <c r="AA5" s="880">
        <f t="shared" si="0"/>
        <v>0</v>
      </c>
      <c r="AB5" s="880">
        <f t="shared" si="0"/>
        <v>0</v>
      </c>
      <c r="AC5" s="880">
        <f t="shared" si="0"/>
        <v>0</v>
      </c>
      <c r="AD5" s="880">
        <f t="shared" si="0"/>
        <v>0</v>
      </c>
      <c r="AE5" s="880">
        <f t="shared" si="0"/>
        <v>0</v>
      </c>
      <c r="AF5" s="880">
        <f t="shared" si="0"/>
        <v>0</v>
      </c>
      <c r="AG5" s="880">
        <f t="shared" si="0"/>
        <v>0</v>
      </c>
      <c r="AH5" s="880">
        <f t="shared" si="0"/>
        <v>0</v>
      </c>
      <c r="AI5" s="880">
        <f t="shared" si="0"/>
        <v>0</v>
      </c>
      <c r="AJ5" s="880">
        <f t="shared" si="0"/>
        <v>0</v>
      </c>
      <c r="AK5" s="880">
        <f t="shared" si="0"/>
        <v>0</v>
      </c>
      <c r="AL5" s="880">
        <f t="shared" si="0"/>
        <v>0</v>
      </c>
      <c r="AM5" s="874"/>
    </row>
    <row r="6" spans="1:39" ht="22.5" customHeight="1">
      <c r="B6" s="1759" t="s">
        <v>1408</v>
      </c>
      <c r="C6" s="1760"/>
      <c r="D6" s="1760"/>
      <c r="E6" s="1760" t="s">
        <v>1398</v>
      </c>
      <c r="F6" s="1760"/>
      <c r="G6" s="1760"/>
      <c r="H6" s="1760"/>
      <c r="I6" s="1760" t="s">
        <v>1397</v>
      </c>
      <c r="J6" s="1760"/>
      <c r="K6" s="1760"/>
      <c r="L6" s="1760"/>
      <c r="M6" s="1760"/>
      <c r="N6" s="1760"/>
      <c r="O6" s="1760"/>
      <c r="P6" s="1760"/>
      <c r="Q6" s="1760"/>
      <c r="R6" s="1760"/>
      <c r="S6" s="1760" t="s">
        <v>197</v>
      </c>
      <c r="T6" s="1760"/>
      <c r="U6" s="1760"/>
      <c r="V6" s="1796"/>
    </row>
    <row r="7" spans="1:39" ht="22.5" customHeight="1">
      <c r="B7" s="1813"/>
      <c r="C7" s="1814"/>
      <c r="D7" s="1815"/>
      <c r="E7" s="1816" t="str">
        <f>'はじめに（PC）'!D5&amp;""</f>
        <v/>
      </c>
      <c r="F7" s="1817"/>
      <c r="G7" s="1817"/>
      <c r="H7" s="1818"/>
      <c r="I7" s="1819" t="str">
        <f>'はじめに（PC）'!D6&amp;""</f>
        <v/>
      </c>
      <c r="J7" s="1820"/>
      <c r="K7" s="1820"/>
      <c r="L7" s="1820"/>
      <c r="M7" s="1820"/>
      <c r="N7" s="1820"/>
      <c r="O7" s="1820"/>
      <c r="P7" s="1820"/>
      <c r="Q7" s="1820"/>
      <c r="R7" s="1821"/>
      <c r="S7" s="1822"/>
      <c r="T7" s="1823"/>
      <c r="U7" s="1823"/>
      <c r="V7" s="1824"/>
      <c r="Y7" s="866"/>
      <c r="Z7" s="866"/>
      <c r="AA7" s="866"/>
      <c r="AB7" s="866"/>
      <c r="AC7" s="866"/>
      <c r="AD7" s="866"/>
      <c r="AE7" s="866"/>
      <c r="AF7" s="866"/>
      <c r="AG7" s="866"/>
      <c r="AH7" s="866"/>
      <c r="AI7" s="866"/>
      <c r="AJ7" s="866"/>
      <c r="AK7" s="866"/>
      <c r="AL7" s="866"/>
      <c r="AM7" s="866"/>
    </row>
    <row r="8" spans="1:39" s="866" customFormat="1" ht="22.5" customHeight="1">
      <c r="A8" s="873" t="s">
        <v>1409</v>
      </c>
      <c r="B8" s="860"/>
      <c r="C8" s="860"/>
      <c r="Z8" s="864"/>
      <c r="AA8" s="864"/>
      <c r="AB8" s="864"/>
      <c r="AC8" s="864"/>
      <c r="AD8" s="864"/>
      <c r="AE8" s="864"/>
      <c r="AF8" s="864"/>
      <c r="AG8" s="864"/>
      <c r="AH8" s="864"/>
      <c r="AI8" s="864"/>
      <c r="AJ8" s="864"/>
      <c r="AK8" s="864"/>
      <c r="AL8" s="864"/>
    </row>
    <row r="9" spans="1:39" s="866" customFormat="1" ht="22.5" customHeight="1">
      <c r="B9" s="1759" t="s">
        <v>1408</v>
      </c>
      <c r="C9" s="1760"/>
      <c r="D9" s="1760"/>
      <c r="E9" s="1760" t="s">
        <v>1398</v>
      </c>
      <c r="F9" s="1760"/>
      <c r="G9" s="1760"/>
      <c r="H9" s="1760"/>
      <c r="I9" s="1760" t="s">
        <v>1397</v>
      </c>
      <c r="J9" s="1760"/>
      <c r="K9" s="1760"/>
      <c r="L9" s="1760"/>
      <c r="M9" s="1760"/>
      <c r="N9" s="1760"/>
      <c r="O9" s="1760"/>
      <c r="P9" s="1760"/>
      <c r="Q9" s="1760"/>
      <c r="R9" s="1760"/>
      <c r="S9" s="1760" t="s">
        <v>197</v>
      </c>
      <c r="T9" s="1760"/>
      <c r="U9" s="1760"/>
      <c r="V9" s="1796"/>
      <c r="Y9" s="864"/>
      <c r="Z9" s="864"/>
      <c r="AA9" s="864"/>
      <c r="AB9" s="864"/>
      <c r="AC9" s="864"/>
      <c r="AD9" s="864"/>
      <c r="AE9" s="864"/>
      <c r="AF9" s="864"/>
      <c r="AG9" s="864"/>
      <c r="AH9" s="864"/>
      <c r="AI9" s="864"/>
      <c r="AJ9" s="864"/>
      <c r="AK9" s="864"/>
      <c r="AL9" s="864"/>
      <c r="AM9" s="864"/>
    </row>
    <row r="10" spans="1:39" s="864" customFormat="1" ht="22.5" customHeight="1">
      <c r="B10" s="1769"/>
      <c r="C10" s="1770"/>
      <c r="D10" s="1771"/>
      <c r="E10" s="1772"/>
      <c r="F10" s="1770"/>
      <c r="G10" s="1770"/>
      <c r="H10" s="1771"/>
      <c r="I10" s="1749"/>
      <c r="J10" s="1750"/>
      <c r="K10" s="1750"/>
      <c r="L10" s="1750"/>
      <c r="M10" s="1750"/>
      <c r="N10" s="1750"/>
      <c r="O10" s="1750"/>
      <c r="P10" s="1750"/>
      <c r="Q10" s="1750"/>
      <c r="R10" s="1751"/>
      <c r="S10" s="1773"/>
      <c r="T10" s="1774"/>
      <c r="U10" s="1774"/>
      <c r="V10" s="1775"/>
    </row>
    <row r="11" spans="1:39" s="864" customFormat="1" ht="22.5" customHeight="1">
      <c r="B11" s="1769"/>
      <c r="C11" s="1770"/>
      <c r="D11" s="1771"/>
      <c r="E11" s="1772"/>
      <c r="F11" s="1770"/>
      <c r="G11" s="1770"/>
      <c r="H11" s="1771"/>
      <c r="I11" s="1749"/>
      <c r="J11" s="1750"/>
      <c r="K11" s="1750"/>
      <c r="L11" s="1750"/>
      <c r="M11" s="1750"/>
      <c r="N11" s="1750"/>
      <c r="O11" s="1750"/>
      <c r="P11" s="1750"/>
      <c r="Q11" s="1750"/>
      <c r="R11" s="1751"/>
      <c r="S11" s="1773"/>
      <c r="T11" s="1774"/>
      <c r="U11" s="1774"/>
      <c r="V11" s="1775"/>
    </row>
    <row r="12" spans="1:39" s="864" customFormat="1" ht="22.5" customHeight="1">
      <c r="B12" s="1769"/>
      <c r="C12" s="1770"/>
      <c r="D12" s="1771"/>
      <c r="E12" s="1772"/>
      <c r="F12" s="1770"/>
      <c r="G12" s="1770"/>
      <c r="H12" s="1771"/>
      <c r="I12" s="1749"/>
      <c r="J12" s="1750"/>
      <c r="K12" s="1750"/>
      <c r="L12" s="1750"/>
      <c r="M12" s="1750"/>
      <c r="N12" s="1750"/>
      <c r="O12" s="1750"/>
      <c r="P12" s="1750"/>
      <c r="Q12" s="1750"/>
      <c r="R12" s="1751"/>
      <c r="S12" s="1773"/>
      <c r="T12" s="1774"/>
      <c r="U12" s="1774"/>
      <c r="V12" s="1775"/>
    </row>
    <row r="13" spans="1:39" s="864" customFormat="1" ht="22.5" customHeight="1">
      <c r="B13" s="1769"/>
      <c r="C13" s="1770"/>
      <c r="D13" s="1771"/>
      <c r="E13" s="1772"/>
      <c r="F13" s="1770"/>
      <c r="G13" s="1770"/>
      <c r="H13" s="1771"/>
      <c r="I13" s="1798"/>
      <c r="J13" s="1799"/>
      <c r="K13" s="1799"/>
      <c r="L13" s="1799"/>
      <c r="M13" s="1799"/>
      <c r="N13" s="1799"/>
      <c r="O13" s="1799"/>
      <c r="P13" s="1799"/>
      <c r="Q13" s="1799"/>
      <c r="R13" s="1800"/>
      <c r="S13" s="1773"/>
      <c r="T13" s="1774"/>
      <c r="U13" s="1774"/>
      <c r="V13" s="1775"/>
    </row>
    <row r="14" spans="1:39" s="864" customFormat="1" ht="22.5" customHeight="1">
      <c r="B14" s="1802"/>
      <c r="C14" s="1748"/>
      <c r="D14" s="1748"/>
      <c r="E14" s="1748"/>
      <c r="F14" s="1748"/>
      <c r="G14" s="1748"/>
      <c r="H14" s="1748"/>
      <c r="I14" s="1805"/>
      <c r="J14" s="1805"/>
      <c r="K14" s="1805"/>
      <c r="L14" s="1805"/>
      <c r="M14" s="1805"/>
      <c r="N14" s="1805"/>
      <c r="O14" s="1805"/>
      <c r="P14" s="1805"/>
      <c r="Q14" s="1805"/>
      <c r="R14" s="1805"/>
      <c r="S14" s="1806"/>
      <c r="T14" s="1806"/>
      <c r="U14" s="1806"/>
      <c r="V14" s="1807"/>
      <c r="Y14" s="866"/>
      <c r="Z14" s="866"/>
      <c r="AA14" s="866"/>
      <c r="AB14" s="866"/>
      <c r="AC14" s="866"/>
      <c r="AD14" s="866"/>
      <c r="AE14" s="866"/>
      <c r="AF14" s="866"/>
      <c r="AG14" s="866"/>
      <c r="AH14" s="866"/>
      <c r="AI14" s="866"/>
      <c r="AJ14" s="866"/>
      <c r="AK14" s="866"/>
      <c r="AL14" s="866"/>
      <c r="AM14" s="866"/>
    </row>
    <row r="15" spans="1:39" s="866" customFormat="1" ht="17.25" customHeight="1">
      <c r="A15" s="873" t="s">
        <v>1407</v>
      </c>
      <c r="Y15" s="835"/>
      <c r="Z15" s="835"/>
      <c r="AA15" s="835"/>
      <c r="AB15" s="835"/>
      <c r="AC15" s="835"/>
      <c r="AD15" s="835"/>
      <c r="AE15" s="835"/>
      <c r="AF15" s="835"/>
      <c r="AG15" s="835"/>
      <c r="AH15" s="835"/>
      <c r="AI15" s="835"/>
      <c r="AJ15" s="835"/>
      <c r="AK15" s="835"/>
      <c r="AL15" s="835"/>
      <c r="AM15" s="835"/>
    </row>
    <row r="16" spans="1:39" s="866" customFormat="1" ht="15.75" customHeight="1">
      <c r="A16" s="873"/>
      <c r="B16" s="1803" t="s">
        <v>1406</v>
      </c>
      <c r="C16" s="1804"/>
      <c r="D16" s="1804"/>
      <c r="E16" s="1804"/>
      <c r="F16" s="1804"/>
      <c r="G16" s="1804"/>
      <c r="H16" s="1804"/>
      <c r="I16" s="1804"/>
      <c r="J16" s="1804"/>
      <c r="K16" s="1804"/>
      <c r="L16" s="1804"/>
      <c r="M16" s="1804"/>
      <c r="N16" s="1804"/>
      <c r="O16" s="1804"/>
      <c r="P16" s="1804"/>
      <c r="Q16" s="1804"/>
      <c r="R16" s="1804"/>
      <c r="S16" s="1804"/>
      <c r="T16" s="1804"/>
      <c r="U16" s="1804"/>
      <c r="V16" s="1804"/>
      <c r="Y16" s="835"/>
      <c r="Z16" s="835"/>
      <c r="AA16" s="835"/>
      <c r="AB16" s="835"/>
      <c r="AC16" s="835"/>
      <c r="AD16" s="835"/>
      <c r="AE16" s="835"/>
      <c r="AF16" s="835"/>
      <c r="AG16" s="835"/>
      <c r="AH16" s="835"/>
      <c r="AI16" s="835"/>
      <c r="AJ16" s="835"/>
      <c r="AK16" s="835"/>
      <c r="AL16" s="835"/>
      <c r="AM16" s="835"/>
    </row>
    <row r="17" spans="1:39" s="866" customFormat="1" ht="18" customHeight="1">
      <c r="A17" s="873"/>
      <c r="B17" s="872" t="s">
        <v>1405</v>
      </c>
      <c r="C17" s="872"/>
      <c r="D17" s="872"/>
      <c r="E17" s="872"/>
      <c r="F17" s="872"/>
      <c r="G17" s="872"/>
      <c r="H17" s="872"/>
      <c r="I17" s="872"/>
      <c r="J17" s="872"/>
      <c r="K17" s="872"/>
      <c r="L17" s="872"/>
      <c r="M17" s="872"/>
      <c r="N17" s="872"/>
      <c r="O17" s="872"/>
      <c r="P17" s="872"/>
      <c r="Q17" s="872"/>
      <c r="R17" s="872"/>
      <c r="S17" s="872"/>
      <c r="T17" s="872"/>
      <c r="U17" s="872"/>
      <c r="V17" s="872"/>
      <c r="Y17" s="835"/>
      <c r="Z17" s="835"/>
      <c r="AA17" s="835"/>
      <c r="AB17" s="835"/>
      <c r="AC17" s="835"/>
      <c r="AD17" s="835"/>
      <c r="AE17" s="835"/>
      <c r="AF17" s="835"/>
      <c r="AG17" s="835"/>
      <c r="AH17" s="835"/>
      <c r="AI17" s="835"/>
      <c r="AJ17" s="835"/>
      <c r="AK17" s="835"/>
      <c r="AL17" s="835"/>
      <c r="AM17" s="835"/>
    </row>
    <row r="18" spans="1:39" ht="22.5" customHeight="1">
      <c r="A18" s="835" t="s">
        <v>1404</v>
      </c>
      <c r="B18" s="869"/>
      <c r="I18" s="871"/>
      <c r="K18" s="870"/>
    </row>
    <row r="19" spans="1:39" ht="37.5" customHeight="1">
      <c r="A19" s="864"/>
      <c r="B19" s="1801" t="s">
        <v>1403</v>
      </c>
      <c r="C19" s="1801"/>
      <c r="D19" s="1801"/>
      <c r="E19" s="1801"/>
      <c r="F19" s="1801"/>
      <c r="G19" s="1801"/>
      <c r="H19" s="1801"/>
      <c r="I19" s="1801"/>
      <c r="J19" s="1801"/>
      <c r="K19" s="1801"/>
      <c r="L19" s="1801"/>
      <c r="M19" s="1801"/>
      <c r="N19" s="1801"/>
      <c r="O19" s="1801"/>
      <c r="P19" s="1801"/>
      <c r="Q19" s="1801"/>
      <c r="R19" s="1801"/>
      <c r="S19" s="1801"/>
      <c r="T19" s="1801"/>
      <c r="U19" s="1801"/>
      <c r="V19" s="1801"/>
      <c r="Y19" s="866"/>
      <c r="Z19" s="866"/>
      <c r="AA19" s="866"/>
      <c r="AB19" s="866"/>
      <c r="AC19" s="866"/>
      <c r="AD19" s="866"/>
      <c r="AE19" s="866"/>
      <c r="AF19" s="866"/>
      <c r="AG19" s="866"/>
      <c r="AH19" s="866"/>
      <c r="AI19" s="866"/>
      <c r="AJ19" s="866"/>
      <c r="AK19" s="866"/>
      <c r="AL19" s="866"/>
      <c r="AM19" s="866"/>
    </row>
    <row r="20" spans="1:39" s="866" customFormat="1" ht="22.5" customHeight="1">
      <c r="B20" s="1759" t="s">
        <v>1399</v>
      </c>
      <c r="C20" s="1760"/>
      <c r="D20" s="1760"/>
      <c r="E20" s="1760" t="s">
        <v>1398</v>
      </c>
      <c r="F20" s="1760"/>
      <c r="G20" s="1760"/>
      <c r="H20" s="1760"/>
      <c r="I20" s="1760" t="s">
        <v>1397</v>
      </c>
      <c r="J20" s="1760"/>
      <c r="K20" s="1760"/>
      <c r="L20" s="1760"/>
      <c r="M20" s="1760"/>
      <c r="N20" s="1760"/>
      <c r="O20" s="1760"/>
      <c r="P20" s="1760"/>
      <c r="Q20" s="1760"/>
      <c r="R20" s="1760"/>
      <c r="S20" s="1761" t="s">
        <v>1396</v>
      </c>
      <c r="T20" s="1761"/>
      <c r="U20" s="1761"/>
      <c r="V20" s="1762"/>
      <c r="Y20" s="864"/>
      <c r="Z20" s="864"/>
      <c r="AA20" s="864"/>
      <c r="AB20" s="864"/>
      <c r="AC20" s="864"/>
      <c r="AD20" s="864"/>
      <c r="AE20" s="864"/>
      <c r="AF20" s="864"/>
      <c r="AG20" s="864"/>
      <c r="AH20" s="864"/>
      <c r="AI20" s="864"/>
      <c r="AJ20" s="864"/>
      <c r="AK20" s="864"/>
      <c r="AL20" s="864"/>
      <c r="AM20" s="864"/>
    </row>
    <row r="21" spans="1:39" s="864" customFormat="1" ht="22.5" customHeight="1">
      <c r="B21" s="1763"/>
      <c r="C21" s="1764"/>
      <c r="D21" s="1764"/>
      <c r="E21" s="1765"/>
      <c r="F21" s="1765"/>
      <c r="G21" s="1765"/>
      <c r="H21" s="1765"/>
      <c r="I21" s="1749"/>
      <c r="J21" s="1750"/>
      <c r="K21" s="1750"/>
      <c r="L21" s="1750"/>
      <c r="M21" s="1750"/>
      <c r="N21" s="1750"/>
      <c r="O21" s="1750"/>
      <c r="P21" s="1750"/>
      <c r="Q21" s="1750"/>
      <c r="R21" s="1751"/>
      <c r="S21" s="1785"/>
      <c r="T21" s="1785"/>
      <c r="U21" s="1785"/>
      <c r="V21" s="1786"/>
    </row>
    <row r="22" spans="1:39" s="865" customFormat="1" ht="22.5" customHeight="1">
      <c r="B22" s="1763"/>
      <c r="C22" s="1764"/>
      <c r="D22" s="1764"/>
      <c r="E22" s="1765"/>
      <c r="F22" s="1765"/>
      <c r="G22" s="1765"/>
      <c r="H22" s="1765"/>
      <c r="I22" s="1749"/>
      <c r="J22" s="1750"/>
      <c r="K22" s="1750"/>
      <c r="L22" s="1750"/>
      <c r="M22" s="1750"/>
      <c r="N22" s="1750"/>
      <c r="O22" s="1750"/>
      <c r="P22" s="1750"/>
      <c r="Q22" s="1750"/>
      <c r="R22" s="1751"/>
      <c r="S22" s="1785"/>
      <c r="T22" s="1785"/>
      <c r="U22" s="1785"/>
      <c r="V22" s="1786"/>
    </row>
    <row r="23" spans="1:39" s="864" customFormat="1" ht="22.5" customHeight="1">
      <c r="B23" s="1763"/>
      <c r="C23" s="1764"/>
      <c r="D23" s="1764"/>
      <c r="E23" s="1765"/>
      <c r="F23" s="1765"/>
      <c r="G23" s="1765"/>
      <c r="H23" s="1765"/>
      <c r="I23" s="1749"/>
      <c r="J23" s="1750"/>
      <c r="K23" s="1750"/>
      <c r="L23" s="1750"/>
      <c r="M23" s="1750"/>
      <c r="N23" s="1750"/>
      <c r="O23" s="1750"/>
      <c r="P23" s="1750"/>
      <c r="Q23" s="1750"/>
      <c r="R23" s="1751"/>
      <c r="S23" s="1783"/>
      <c r="T23" s="1783"/>
      <c r="U23" s="1783"/>
      <c r="V23" s="1784"/>
      <c r="Y23" s="835"/>
      <c r="Z23" s="835"/>
      <c r="AA23" s="835"/>
      <c r="AB23" s="835"/>
      <c r="AC23" s="835"/>
      <c r="AD23" s="835"/>
      <c r="AE23" s="835"/>
      <c r="AF23" s="835"/>
      <c r="AG23" s="835"/>
      <c r="AH23" s="835"/>
      <c r="AI23" s="835"/>
      <c r="AJ23" s="835"/>
      <c r="AK23" s="835"/>
      <c r="AL23" s="835"/>
      <c r="AM23" s="835"/>
    </row>
    <row r="24" spans="1:39" s="864" customFormat="1" ht="24" customHeight="1">
      <c r="B24" s="1755"/>
      <c r="C24" s="1755"/>
      <c r="D24" s="1755"/>
      <c r="E24" s="1797" t="s">
        <v>192</v>
      </c>
      <c r="F24" s="1797"/>
      <c r="G24" s="1797"/>
      <c r="H24" s="1797"/>
      <c r="I24" s="1797"/>
      <c r="J24" s="1797"/>
      <c r="K24" s="1797"/>
      <c r="L24" s="1797"/>
      <c r="M24" s="1797"/>
      <c r="N24" s="1797"/>
      <c r="O24" s="1797"/>
      <c r="P24" s="1797"/>
      <c r="Q24" s="1797"/>
      <c r="R24" s="1797"/>
      <c r="S24" s="1758"/>
      <c r="T24" s="1758"/>
      <c r="U24" s="1758"/>
      <c r="V24" s="1758"/>
      <c r="Y24" s="835"/>
      <c r="Z24" s="835"/>
      <c r="AA24" s="835"/>
      <c r="AB24" s="835"/>
      <c r="AC24" s="835"/>
      <c r="AD24" s="835"/>
      <c r="AE24" s="835"/>
      <c r="AF24" s="835"/>
      <c r="AG24" s="835"/>
      <c r="AH24" s="835"/>
      <c r="AI24" s="835"/>
      <c r="AJ24" s="835"/>
      <c r="AK24" s="835"/>
      <c r="AL24" s="835"/>
      <c r="AM24" s="835"/>
    </row>
    <row r="25" spans="1:39" ht="22.5" customHeight="1">
      <c r="A25" s="864"/>
      <c r="B25" s="866" t="s">
        <v>1400</v>
      </c>
      <c r="C25" s="869"/>
      <c r="U25" s="868"/>
      <c r="V25" s="867"/>
      <c r="Y25" s="866"/>
      <c r="Z25" s="866"/>
      <c r="AA25" s="866"/>
      <c r="AB25" s="866"/>
      <c r="AC25" s="866"/>
      <c r="AD25" s="866"/>
      <c r="AE25" s="866"/>
      <c r="AF25" s="866"/>
      <c r="AG25" s="866"/>
      <c r="AH25" s="866"/>
      <c r="AI25" s="866"/>
      <c r="AJ25" s="866"/>
      <c r="AK25" s="866"/>
      <c r="AL25" s="866"/>
      <c r="AM25" s="866"/>
    </row>
    <row r="26" spans="1:39" s="866" customFormat="1" ht="22.5" customHeight="1">
      <c r="B26" s="1759" t="s">
        <v>1399</v>
      </c>
      <c r="C26" s="1760"/>
      <c r="D26" s="1760"/>
      <c r="E26" s="1760" t="s">
        <v>1398</v>
      </c>
      <c r="F26" s="1760"/>
      <c r="G26" s="1760"/>
      <c r="H26" s="1760"/>
      <c r="I26" s="1760" t="s">
        <v>1397</v>
      </c>
      <c r="J26" s="1760"/>
      <c r="K26" s="1760"/>
      <c r="L26" s="1760"/>
      <c r="M26" s="1760"/>
      <c r="N26" s="1760"/>
      <c r="O26" s="1760"/>
      <c r="P26" s="1760"/>
      <c r="Q26" s="1760"/>
      <c r="R26" s="1760"/>
      <c r="S26" s="1760" t="s">
        <v>197</v>
      </c>
      <c r="T26" s="1760"/>
      <c r="U26" s="1760"/>
      <c r="V26" s="1796"/>
      <c r="Y26" s="865"/>
      <c r="Z26" s="865"/>
      <c r="AA26" s="865"/>
      <c r="AB26" s="865"/>
      <c r="AC26" s="865"/>
      <c r="AD26" s="865"/>
      <c r="AE26" s="865"/>
      <c r="AF26" s="865"/>
      <c r="AG26" s="865"/>
      <c r="AH26" s="865"/>
      <c r="AI26" s="865"/>
      <c r="AJ26" s="865"/>
      <c r="AK26" s="865"/>
      <c r="AL26" s="865"/>
      <c r="AM26" s="865"/>
    </row>
    <row r="27" spans="1:39" s="865" customFormat="1" ht="22.5" customHeight="1">
      <c r="B27" s="1763"/>
      <c r="C27" s="1764"/>
      <c r="D27" s="1764"/>
      <c r="E27" s="1765"/>
      <c r="F27" s="1765"/>
      <c r="G27" s="1765"/>
      <c r="H27" s="1765"/>
      <c r="I27" s="1749"/>
      <c r="J27" s="1750"/>
      <c r="K27" s="1750"/>
      <c r="L27" s="1750"/>
      <c r="M27" s="1750"/>
      <c r="N27" s="1750"/>
      <c r="O27" s="1750"/>
      <c r="P27" s="1750"/>
      <c r="Q27" s="1750"/>
      <c r="R27" s="1751"/>
      <c r="S27" s="1785"/>
      <c r="T27" s="1785"/>
      <c r="U27" s="1785"/>
      <c r="V27" s="1786"/>
    </row>
    <row r="28" spans="1:39" s="865" customFormat="1" ht="22.5" customHeight="1">
      <c r="B28" s="1763"/>
      <c r="C28" s="1764"/>
      <c r="D28" s="1764"/>
      <c r="E28" s="1765"/>
      <c r="F28" s="1765"/>
      <c r="G28" s="1765"/>
      <c r="H28" s="1765"/>
      <c r="I28" s="1749"/>
      <c r="J28" s="1750"/>
      <c r="K28" s="1750"/>
      <c r="L28" s="1750"/>
      <c r="M28" s="1750"/>
      <c r="N28" s="1750"/>
      <c r="O28" s="1750"/>
      <c r="P28" s="1750"/>
      <c r="Q28" s="1750"/>
      <c r="R28" s="1751"/>
      <c r="S28" s="1785"/>
      <c r="T28" s="1785"/>
      <c r="U28" s="1785"/>
      <c r="V28" s="1786"/>
    </row>
    <row r="29" spans="1:39" s="865" customFormat="1" ht="19.5">
      <c r="B29" s="1763"/>
      <c r="C29" s="1764"/>
      <c r="D29" s="1764"/>
      <c r="E29" s="1748"/>
      <c r="F29" s="1748"/>
      <c r="G29" s="1748"/>
      <c r="H29" s="1748"/>
      <c r="I29" s="1749"/>
      <c r="J29" s="1750"/>
      <c r="K29" s="1750"/>
      <c r="L29" s="1750"/>
      <c r="M29" s="1750"/>
      <c r="N29" s="1750"/>
      <c r="O29" s="1750"/>
      <c r="P29" s="1750"/>
      <c r="Q29" s="1750"/>
      <c r="R29" s="1751"/>
      <c r="S29" s="1783"/>
      <c r="T29" s="1783"/>
      <c r="U29" s="1783"/>
      <c r="V29" s="1784"/>
      <c r="Y29" s="835"/>
      <c r="Z29" s="835"/>
      <c r="AA29" s="835"/>
      <c r="AB29" s="835"/>
      <c r="AC29" s="835"/>
      <c r="AD29" s="835"/>
      <c r="AE29" s="835"/>
      <c r="AF29" s="835"/>
      <c r="AG29" s="835"/>
      <c r="AH29" s="835"/>
      <c r="AI29" s="835"/>
      <c r="AJ29" s="835"/>
      <c r="AK29" s="835"/>
      <c r="AL29" s="835"/>
      <c r="AM29" s="835"/>
    </row>
    <row r="30" spans="1:39" s="865" customFormat="1">
      <c r="B30" s="1755"/>
      <c r="C30" s="1755"/>
      <c r="D30" s="1755"/>
      <c r="E30" s="1756" t="s">
        <v>192</v>
      </c>
      <c r="F30" s="1757"/>
      <c r="G30" s="1757"/>
      <c r="H30" s="1757"/>
      <c r="I30" s="1757"/>
      <c r="J30" s="1757"/>
      <c r="K30" s="1757"/>
      <c r="L30" s="1757"/>
      <c r="M30" s="1757"/>
      <c r="N30" s="1757"/>
      <c r="O30" s="1757"/>
      <c r="P30" s="1757"/>
      <c r="Q30" s="1757"/>
      <c r="R30" s="1757"/>
      <c r="S30" s="1758"/>
      <c r="T30" s="1758"/>
      <c r="U30" s="1758"/>
      <c r="V30" s="1758"/>
      <c r="Y30" s="835"/>
      <c r="Z30" s="835"/>
      <c r="AA30" s="835"/>
      <c r="AB30" s="835"/>
      <c r="AC30" s="835"/>
      <c r="AD30" s="835"/>
      <c r="AE30" s="835"/>
      <c r="AF30" s="835"/>
      <c r="AG30" s="835"/>
      <c r="AH30" s="835"/>
      <c r="AI30" s="835"/>
      <c r="AJ30" s="835"/>
      <c r="AK30" s="835"/>
      <c r="AL30" s="835"/>
      <c r="AM30" s="835"/>
    </row>
    <row r="31" spans="1:39">
      <c r="B31" s="860" t="s">
        <v>1475</v>
      </c>
      <c r="N31" s="867"/>
      <c r="O31" s="867"/>
      <c r="P31" s="867"/>
      <c r="Q31" s="867"/>
      <c r="R31" s="867"/>
      <c r="S31" s="867"/>
      <c r="T31" s="867"/>
      <c r="U31" s="868"/>
      <c r="V31" s="867"/>
      <c r="Y31" s="866"/>
      <c r="Z31" s="866"/>
      <c r="AA31" s="866"/>
      <c r="AB31" s="866"/>
      <c r="AC31" s="866"/>
      <c r="AD31" s="866"/>
      <c r="AE31" s="866"/>
      <c r="AF31" s="866"/>
      <c r="AG31" s="866"/>
      <c r="AH31" s="866"/>
      <c r="AI31" s="866"/>
      <c r="AJ31" s="866"/>
      <c r="AK31" s="866"/>
      <c r="AL31" s="866"/>
      <c r="AM31" s="866"/>
    </row>
    <row r="32" spans="1:39" s="866" customFormat="1" ht="22.5" customHeight="1">
      <c r="B32" s="1759" t="s">
        <v>1399</v>
      </c>
      <c r="C32" s="1760"/>
      <c r="D32" s="1760"/>
      <c r="E32" s="1760" t="s">
        <v>1398</v>
      </c>
      <c r="F32" s="1760"/>
      <c r="G32" s="1760"/>
      <c r="H32" s="1760"/>
      <c r="I32" s="1760" t="s">
        <v>1397</v>
      </c>
      <c r="J32" s="1760"/>
      <c r="K32" s="1760"/>
      <c r="L32" s="1760"/>
      <c r="M32" s="1760"/>
      <c r="N32" s="1760"/>
      <c r="O32" s="1760"/>
      <c r="P32" s="1760"/>
      <c r="Q32" s="1760"/>
      <c r="R32" s="1760"/>
      <c r="S32" s="1761" t="s">
        <v>1396</v>
      </c>
      <c r="T32" s="1761"/>
      <c r="U32" s="1761"/>
      <c r="V32" s="1762"/>
      <c r="Y32" s="864"/>
      <c r="Z32" s="864"/>
      <c r="AA32" s="864"/>
      <c r="AB32" s="864"/>
      <c r="AC32" s="864"/>
      <c r="AD32" s="864"/>
      <c r="AE32" s="864"/>
      <c r="AF32" s="864"/>
      <c r="AG32" s="864"/>
      <c r="AH32" s="864"/>
      <c r="AI32" s="864"/>
      <c r="AJ32" s="864"/>
      <c r="AK32" s="864"/>
      <c r="AL32" s="864"/>
      <c r="AM32" s="864"/>
    </row>
    <row r="33" spans="1:39" s="864" customFormat="1" ht="22.5" customHeight="1">
      <c r="B33" s="1763"/>
      <c r="C33" s="1764"/>
      <c r="D33" s="1764"/>
      <c r="E33" s="1765"/>
      <c r="F33" s="1765"/>
      <c r="G33" s="1765"/>
      <c r="H33" s="1765"/>
      <c r="I33" s="1749"/>
      <c r="J33" s="1750"/>
      <c r="K33" s="1750"/>
      <c r="L33" s="1750"/>
      <c r="M33" s="1750"/>
      <c r="N33" s="1750"/>
      <c r="O33" s="1750"/>
      <c r="P33" s="1750"/>
      <c r="Q33" s="1750"/>
      <c r="R33" s="1751"/>
      <c r="S33" s="1766"/>
      <c r="T33" s="1767"/>
      <c r="U33" s="1767"/>
      <c r="V33" s="1768"/>
    </row>
    <row r="34" spans="1:39" s="865" customFormat="1" ht="22.5" customHeight="1">
      <c r="B34" s="1763"/>
      <c r="C34" s="1764"/>
      <c r="D34" s="1764"/>
      <c r="E34" s="1765"/>
      <c r="F34" s="1765"/>
      <c r="G34" s="1765"/>
      <c r="H34" s="1765"/>
      <c r="I34" s="1749"/>
      <c r="J34" s="1750"/>
      <c r="K34" s="1750"/>
      <c r="L34" s="1750"/>
      <c r="M34" s="1750"/>
      <c r="N34" s="1750"/>
      <c r="O34" s="1750"/>
      <c r="P34" s="1750"/>
      <c r="Q34" s="1750"/>
      <c r="R34" s="1751"/>
      <c r="S34" s="1766"/>
      <c r="T34" s="1767"/>
      <c r="U34" s="1767"/>
      <c r="V34" s="1768"/>
    </row>
    <row r="35" spans="1:39" s="864" customFormat="1" ht="19.5">
      <c r="B35" s="1746"/>
      <c r="C35" s="1747"/>
      <c r="D35" s="1747"/>
      <c r="E35" s="1748"/>
      <c r="F35" s="1748"/>
      <c r="G35" s="1748"/>
      <c r="H35" s="1748"/>
      <c r="I35" s="1749"/>
      <c r="J35" s="1750"/>
      <c r="K35" s="1750"/>
      <c r="L35" s="1750"/>
      <c r="M35" s="1750"/>
      <c r="N35" s="1750"/>
      <c r="O35" s="1750"/>
      <c r="P35" s="1750"/>
      <c r="Q35" s="1750"/>
      <c r="R35" s="1751"/>
      <c r="S35" s="1752"/>
      <c r="T35" s="1753"/>
      <c r="U35" s="1753"/>
      <c r="V35" s="1754"/>
      <c r="Y35" s="860"/>
    </row>
    <row r="36" spans="1:39" s="864" customFormat="1">
      <c r="B36" s="1755"/>
      <c r="C36" s="1755"/>
      <c r="D36" s="1755"/>
      <c r="E36" s="1756" t="s">
        <v>192</v>
      </c>
      <c r="F36" s="1757"/>
      <c r="G36" s="1757"/>
      <c r="H36" s="1757"/>
      <c r="I36" s="1757"/>
      <c r="J36" s="1757"/>
      <c r="K36" s="1757"/>
      <c r="L36" s="1757"/>
      <c r="M36" s="1757"/>
      <c r="N36" s="1757"/>
      <c r="O36" s="1757"/>
      <c r="P36" s="1757"/>
      <c r="Q36" s="1757"/>
      <c r="R36" s="1757"/>
      <c r="S36" s="1758"/>
      <c r="T36" s="1758"/>
      <c r="U36" s="1758"/>
      <c r="V36" s="1758"/>
      <c r="Y36" s="860"/>
    </row>
    <row r="37" spans="1:39" ht="22.5" customHeight="1">
      <c r="A37" s="835" t="s">
        <v>1402</v>
      </c>
      <c r="B37" s="869"/>
      <c r="I37" s="871"/>
      <c r="K37" s="870"/>
    </row>
    <row r="38" spans="1:39" ht="37.5" customHeight="1">
      <c r="A38" s="864"/>
      <c r="B38" s="1787" t="s">
        <v>1401</v>
      </c>
      <c r="C38" s="1787"/>
      <c r="D38" s="1787"/>
      <c r="E38" s="1787"/>
      <c r="F38" s="1787"/>
      <c r="G38" s="1787"/>
      <c r="H38" s="1787"/>
      <c r="I38" s="1787"/>
      <c r="J38" s="1787"/>
      <c r="K38" s="1787"/>
      <c r="L38" s="1787"/>
      <c r="M38" s="1787"/>
      <c r="N38" s="1787"/>
      <c r="O38" s="1787"/>
      <c r="P38" s="1787"/>
      <c r="Q38" s="1787"/>
      <c r="R38" s="1787"/>
      <c r="S38" s="1787"/>
      <c r="T38" s="1787"/>
      <c r="U38" s="1787"/>
      <c r="V38" s="1787"/>
      <c r="Y38" s="866"/>
      <c r="Z38" s="866"/>
      <c r="AA38" s="866"/>
      <c r="AB38" s="866"/>
      <c r="AC38" s="866"/>
      <c r="AD38" s="866"/>
      <c r="AE38" s="866"/>
      <c r="AF38" s="866"/>
      <c r="AG38" s="866"/>
      <c r="AH38" s="866"/>
      <c r="AI38" s="866"/>
      <c r="AJ38" s="866"/>
      <c r="AK38" s="866"/>
      <c r="AL38" s="866"/>
      <c r="AM38" s="866"/>
    </row>
    <row r="39" spans="1:39" s="866" customFormat="1" ht="22.5" customHeight="1">
      <c r="B39" s="1759" t="s">
        <v>1399</v>
      </c>
      <c r="C39" s="1760"/>
      <c r="D39" s="1760"/>
      <c r="E39" s="1760" t="s">
        <v>1398</v>
      </c>
      <c r="F39" s="1760"/>
      <c r="G39" s="1760"/>
      <c r="H39" s="1760"/>
      <c r="I39" s="1760" t="s">
        <v>1397</v>
      </c>
      <c r="J39" s="1760"/>
      <c r="K39" s="1760"/>
      <c r="L39" s="1760"/>
      <c r="M39" s="1760"/>
      <c r="N39" s="1760"/>
      <c r="O39" s="1760"/>
      <c r="P39" s="1760"/>
      <c r="Q39" s="1760"/>
      <c r="R39" s="1760"/>
      <c r="S39" s="1761" t="s">
        <v>1396</v>
      </c>
      <c r="T39" s="1761"/>
      <c r="U39" s="1761"/>
      <c r="V39" s="1762"/>
      <c r="Y39" s="864"/>
      <c r="Z39" s="864"/>
      <c r="AA39" s="864"/>
      <c r="AB39" s="864"/>
      <c r="AC39" s="864"/>
      <c r="AD39" s="864"/>
      <c r="AE39" s="864"/>
      <c r="AF39" s="864"/>
      <c r="AG39" s="864"/>
      <c r="AH39" s="864"/>
      <c r="AI39" s="864"/>
      <c r="AJ39" s="864"/>
      <c r="AK39" s="864"/>
      <c r="AL39" s="864"/>
      <c r="AM39" s="864"/>
    </row>
    <row r="40" spans="1:39" s="864" customFormat="1" ht="22.5" customHeight="1">
      <c r="B40" s="1763"/>
      <c r="C40" s="1764"/>
      <c r="D40" s="1764"/>
      <c r="E40" s="1765"/>
      <c r="F40" s="1765"/>
      <c r="G40" s="1765"/>
      <c r="H40" s="1765"/>
      <c r="I40" s="1749"/>
      <c r="J40" s="1750"/>
      <c r="K40" s="1750"/>
      <c r="L40" s="1750"/>
      <c r="M40" s="1750"/>
      <c r="N40" s="1750"/>
      <c r="O40" s="1750"/>
      <c r="P40" s="1750"/>
      <c r="Q40" s="1750"/>
      <c r="R40" s="1751"/>
      <c r="S40" s="1785"/>
      <c r="T40" s="1785"/>
      <c r="U40" s="1785"/>
      <c r="V40" s="1786"/>
    </row>
    <row r="41" spans="1:39" s="865" customFormat="1" ht="22.5" customHeight="1">
      <c r="B41" s="1763"/>
      <c r="C41" s="1764"/>
      <c r="D41" s="1764"/>
      <c r="E41" s="1765"/>
      <c r="F41" s="1765"/>
      <c r="G41" s="1765"/>
      <c r="H41" s="1765"/>
      <c r="I41" s="1749"/>
      <c r="J41" s="1750"/>
      <c r="K41" s="1750"/>
      <c r="L41" s="1750"/>
      <c r="M41" s="1750"/>
      <c r="N41" s="1750"/>
      <c r="O41" s="1750"/>
      <c r="P41" s="1750"/>
      <c r="Q41" s="1750"/>
      <c r="R41" s="1751"/>
      <c r="S41" s="1785"/>
      <c r="T41" s="1785"/>
      <c r="U41" s="1785"/>
      <c r="V41" s="1786"/>
    </row>
    <row r="42" spans="1:39" s="864" customFormat="1" ht="19.5">
      <c r="B42" s="1746"/>
      <c r="C42" s="1747"/>
      <c r="D42" s="1747"/>
      <c r="E42" s="1748"/>
      <c r="F42" s="1748"/>
      <c r="G42" s="1748"/>
      <c r="H42" s="1748"/>
      <c r="I42" s="1749"/>
      <c r="J42" s="1750"/>
      <c r="K42" s="1750"/>
      <c r="L42" s="1750"/>
      <c r="M42" s="1750"/>
      <c r="N42" s="1750"/>
      <c r="O42" s="1750"/>
      <c r="P42" s="1750"/>
      <c r="Q42" s="1750"/>
      <c r="R42" s="1751"/>
      <c r="S42" s="1783"/>
      <c r="T42" s="1783"/>
      <c r="U42" s="1783"/>
      <c r="V42" s="1784"/>
      <c r="Y42" s="835"/>
      <c r="Z42" s="835"/>
      <c r="AA42" s="835"/>
      <c r="AB42" s="835"/>
      <c r="AC42" s="835"/>
      <c r="AD42" s="835"/>
      <c r="AE42" s="835"/>
      <c r="AF42" s="835"/>
      <c r="AG42" s="835"/>
      <c r="AH42" s="835"/>
      <c r="AI42" s="835"/>
      <c r="AJ42" s="835"/>
      <c r="AK42" s="835"/>
      <c r="AL42" s="835"/>
      <c r="AM42" s="835"/>
    </row>
    <row r="43" spans="1:39" s="864" customFormat="1" ht="19.5">
      <c r="B43" s="1755"/>
      <c r="C43" s="1755"/>
      <c r="D43" s="1755"/>
      <c r="E43" s="1776" t="s">
        <v>192</v>
      </c>
      <c r="F43" s="1777"/>
      <c r="G43" s="1777"/>
      <c r="H43" s="1777"/>
      <c r="I43" s="1777"/>
      <c r="J43" s="1777"/>
      <c r="K43" s="1777"/>
      <c r="L43" s="1777"/>
      <c r="M43" s="1777"/>
      <c r="N43" s="1777"/>
      <c r="O43" s="1777"/>
      <c r="P43" s="1777"/>
      <c r="Q43" s="1777"/>
      <c r="R43" s="1777"/>
      <c r="S43" s="1758"/>
      <c r="T43" s="1758"/>
      <c r="U43" s="1758"/>
      <c r="V43" s="1758"/>
      <c r="Y43" s="835"/>
      <c r="Z43" s="835"/>
      <c r="AA43" s="835"/>
      <c r="AB43" s="835"/>
      <c r="AC43" s="835"/>
      <c r="AD43" s="835"/>
      <c r="AE43" s="835"/>
      <c r="AF43" s="835"/>
      <c r="AG43" s="835"/>
      <c r="AH43" s="835"/>
      <c r="AI43" s="835"/>
      <c r="AJ43" s="835"/>
      <c r="AK43" s="835"/>
      <c r="AL43" s="835"/>
      <c r="AM43" s="835"/>
    </row>
    <row r="44" spans="1:39">
      <c r="A44" s="864"/>
      <c r="B44" s="835" t="s">
        <v>1400</v>
      </c>
      <c r="C44" s="869"/>
      <c r="U44" s="868"/>
      <c r="V44" s="867"/>
      <c r="Y44" s="866"/>
      <c r="Z44" s="866"/>
      <c r="AA44" s="866"/>
      <c r="AB44" s="866"/>
      <c r="AC44" s="866"/>
      <c r="AD44" s="866"/>
      <c r="AE44" s="866"/>
      <c r="AF44" s="866"/>
      <c r="AG44" s="866"/>
      <c r="AH44" s="866"/>
      <c r="AI44" s="866"/>
      <c r="AJ44" s="866"/>
      <c r="AK44" s="866"/>
      <c r="AL44" s="866"/>
      <c r="AM44" s="866"/>
    </row>
    <row r="45" spans="1:39" s="866" customFormat="1" ht="22.5" customHeight="1">
      <c r="B45" s="1759" t="s">
        <v>1399</v>
      </c>
      <c r="C45" s="1760"/>
      <c r="D45" s="1760"/>
      <c r="E45" s="1760" t="s">
        <v>1398</v>
      </c>
      <c r="F45" s="1760"/>
      <c r="G45" s="1760"/>
      <c r="H45" s="1760"/>
      <c r="I45" s="1760" t="s">
        <v>1397</v>
      </c>
      <c r="J45" s="1760"/>
      <c r="K45" s="1760"/>
      <c r="L45" s="1760"/>
      <c r="M45" s="1760"/>
      <c r="N45" s="1760"/>
      <c r="O45" s="1760"/>
      <c r="P45" s="1760"/>
      <c r="Q45" s="1760"/>
      <c r="R45" s="1760"/>
      <c r="S45" s="1760" t="s">
        <v>197</v>
      </c>
      <c r="T45" s="1760"/>
      <c r="U45" s="1760"/>
      <c r="V45" s="1796"/>
      <c r="Y45" s="865"/>
      <c r="Z45" s="865"/>
      <c r="AA45" s="865"/>
      <c r="AB45" s="865"/>
      <c r="AC45" s="865"/>
      <c r="AD45" s="865"/>
      <c r="AE45" s="865"/>
      <c r="AF45" s="865"/>
      <c r="AG45" s="865"/>
      <c r="AH45" s="865"/>
      <c r="AI45" s="865"/>
      <c r="AJ45" s="865"/>
      <c r="AK45" s="865"/>
      <c r="AL45" s="865"/>
      <c r="AM45" s="865"/>
    </row>
    <row r="46" spans="1:39" s="865" customFormat="1" ht="22.5" customHeight="1">
      <c r="B46" s="1763"/>
      <c r="C46" s="1764"/>
      <c r="D46" s="1764"/>
      <c r="E46" s="1765"/>
      <c r="F46" s="1765"/>
      <c r="G46" s="1765"/>
      <c r="H46" s="1765"/>
      <c r="I46" s="1749"/>
      <c r="J46" s="1750"/>
      <c r="K46" s="1750"/>
      <c r="L46" s="1750"/>
      <c r="M46" s="1750"/>
      <c r="N46" s="1750"/>
      <c r="O46" s="1750"/>
      <c r="P46" s="1750"/>
      <c r="Q46" s="1750"/>
      <c r="R46" s="1751"/>
      <c r="S46" s="1785"/>
      <c r="T46" s="1785"/>
      <c r="U46" s="1785"/>
      <c r="V46" s="1786"/>
    </row>
    <row r="47" spans="1:39" s="865" customFormat="1" ht="22.5" customHeight="1">
      <c r="B47" s="1763"/>
      <c r="C47" s="1764"/>
      <c r="D47" s="1764"/>
      <c r="E47" s="1765"/>
      <c r="F47" s="1765"/>
      <c r="G47" s="1765"/>
      <c r="H47" s="1765"/>
      <c r="I47" s="1749"/>
      <c r="J47" s="1750"/>
      <c r="K47" s="1750"/>
      <c r="L47" s="1750"/>
      <c r="M47" s="1750"/>
      <c r="N47" s="1750"/>
      <c r="O47" s="1750"/>
      <c r="P47" s="1750"/>
      <c r="Q47" s="1750"/>
      <c r="R47" s="1751"/>
      <c r="S47" s="1785"/>
      <c r="T47" s="1785"/>
      <c r="U47" s="1785"/>
      <c r="V47" s="1786"/>
    </row>
    <row r="48" spans="1:39" s="865" customFormat="1" ht="19.5">
      <c r="B48" s="1763"/>
      <c r="C48" s="1764"/>
      <c r="D48" s="1764"/>
      <c r="E48" s="1748"/>
      <c r="F48" s="1748"/>
      <c r="G48" s="1748"/>
      <c r="H48" s="1748"/>
      <c r="I48" s="1749"/>
      <c r="J48" s="1750"/>
      <c r="K48" s="1750"/>
      <c r="L48" s="1750"/>
      <c r="M48" s="1750"/>
      <c r="N48" s="1750"/>
      <c r="O48" s="1750"/>
      <c r="P48" s="1750"/>
      <c r="Q48" s="1750"/>
      <c r="R48" s="1751"/>
      <c r="S48" s="1783"/>
      <c r="T48" s="1783"/>
      <c r="U48" s="1783"/>
      <c r="V48" s="1784"/>
      <c r="Y48" s="835"/>
      <c r="Z48" s="835"/>
      <c r="AA48" s="835"/>
      <c r="AB48" s="835"/>
      <c r="AC48" s="835"/>
      <c r="AD48" s="835"/>
      <c r="AE48" s="835"/>
      <c r="AF48" s="835"/>
      <c r="AG48" s="835"/>
      <c r="AH48" s="835"/>
      <c r="AI48" s="835"/>
      <c r="AJ48" s="835"/>
      <c r="AK48" s="835"/>
      <c r="AL48" s="835"/>
      <c r="AM48" s="835"/>
    </row>
    <row r="49" spans="1:53" s="865" customFormat="1">
      <c r="B49" s="1755"/>
      <c r="C49" s="1755"/>
      <c r="D49" s="1755"/>
      <c r="E49" s="1756" t="s">
        <v>192</v>
      </c>
      <c r="F49" s="1757"/>
      <c r="G49" s="1757"/>
      <c r="H49" s="1757"/>
      <c r="I49" s="1757"/>
      <c r="J49" s="1757"/>
      <c r="K49" s="1757"/>
      <c r="L49" s="1757"/>
      <c r="M49" s="1757"/>
      <c r="N49" s="1757"/>
      <c r="O49" s="1757"/>
      <c r="P49" s="1757"/>
      <c r="Q49" s="1757"/>
      <c r="R49" s="1757"/>
      <c r="S49" s="1758"/>
      <c r="T49" s="1758"/>
      <c r="U49" s="1758"/>
      <c r="V49" s="1758"/>
      <c r="Y49" s="835"/>
      <c r="Z49" s="835"/>
      <c r="AA49" s="835"/>
      <c r="AB49" s="835"/>
      <c r="AC49" s="835"/>
      <c r="AD49" s="835"/>
      <c r="AE49" s="835"/>
      <c r="AF49" s="835"/>
      <c r="AG49" s="835"/>
      <c r="AH49" s="835"/>
      <c r="AI49" s="835"/>
      <c r="AJ49" s="835"/>
      <c r="AK49" s="835"/>
      <c r="AL49" s="835"/>
      <c r="AM49" s="835"/>
    </row>
    <row r="50" spans="1:53">
      <c r="B50" s="860" t="s">
        <v>1475</v>
      </c>
      <c r="N50" s="867"/>
      <c r="O50" s="867"/>
      <c r="P50" s="867"/>
      <c r="Q50" s="867"/>
      <c r="R50" s="867"/>
      <c r="S50" s="867"/>
      <c r="T50" s="867"/>
      <c r="U50" s="868"/>
      <c r="V50" s="867"/>
      <c r="Y50" s="866"/>
      <c r="Z50" s="866"/>
      <c r="AA50" s="866"/>
      <c r="AB50" s="866"/>
      <c r="AC50" s="866"/>
      <c r="AD50" s="866"/>
      <c r="AE50" s="866"/>
      <c r="AF50" s="866"/>
      <c r="AG50" s="866"/>
      <c r="AH50" s="866"/>
      <c r="AI50" s="866"/>
      <c r="AJ50" s="866"/>
      <c r="AK50" s="866"/>
      <c r="AL50" s="866"/>
      <c r="AM50" s="866"/>
    </row>
    <row r="51" spans="1:53" s="866" customFormat="1" ht="22.5" customHeight="1">
      <c r="B51" s="1759" t="s">
        <v>1399</v>
      </c>
      <c r="C51" s="1760"/>
      <c r="D51" s="1760"/>
      <c r="E51" s="1760" t="s">
        <v>1398</v>
      </c>
      <c r="F51" s="1760"/>
      <c r="G51" s="1760"/>
      <c r="H51" s="1760"/>
      <c r="I51" s="1760" t="s">
        <v>1397</v>
      </c>
      <c r="J51" s="1760"/>
      <c r="K51" s="1760"/>
      <c r="L51" s="1760"/>
      <c r="M51" s="1760"/>
      <c r="N51" s="1760"/>
      <c r="O51" s="1760"/>
      <c r="P51" s="1760"/>
      <c r="Q51" s="1760"/>
      <c r="R51" s="1760"/>
      <c r="S51" s="1761" t="s">
        <v>1396</v>
      </c>
      <c r="T51" s="1761"/>
      <c r="U51" s="1761"/>
      <c r="V51" s="1762"/>
      <c r="Y51" s="864"/>
      <c r="Z51" s="864"/>
      <c r="AA51" s="864"/>
      <c r="AB51" s="864"/>
      <c r="AC51" s="864"/>
      <c r="AD51" s="864"/>
      <c r="AE51" s="864"/>
      <c r="AF51" s="864"/>
      <c r="AG51" s="864"/>
      <c r="AH51" s="864"/>
      <c r="AI51" s="864"/>
      <c r="AJ51" s="864"/>
      <c r="AK51" s="864"/>
      <c r="AL51" s="864"/>
      <c r="AM51" s="864"/>
    </row>
    <row r="52" spans="1:53" s="864" customFormat="1" ht="22.5" customHeight="1">
      <c r="B52" s="1763"/>
      <c r="C52" s="1764"/>
      <c r="D52" s="1764"/>
      <c r="E52" s="1765"/>
      <c r="F52" s="1765"/>
      <c r="G52" s="1765"/>
      <c r="H52" s="1765"/>
      <c r="I52" s="1749"/>
      <c r="J52" s="1750"/>
      <c r="K52" s="1750"/>
      <c r="L52" s="1750"/>
      <c r="M52" s="1750"/>
      <c r="N52" s="1750"/>
      <c r="O52" s="1750"/>
      <c r="P52" s="1750"/>
      <c r="Q52" s="1750"/>
      <c r="R52" s="1751"/>
      <c r="S52" s="1766"/>
      <c r="T52" s="1767"/>
      <c r="U52" s="1767"/>
      <c r="V52" s="1768"/>
    </row>
    <row r="53" spans="1:53" s="865" customFormat="1" ht="22.5" customHeight="1">
      <c r="B53" s="1763"/>
      <c r="C53" s="1764"/>
      <c r="D53" s="1764"/>
      <c r="E53" s="1765"/>
      <c r="F53" s="1765"/>
      <c r="G53" s="1765"/>
      <c r="H53" s="1765"/>
      <c r="I53" s="1749"/>
      <c r="J53" s="1750"/>
      <c r="K53" s="1750"/>
      <c r="L53" s="1750"/>
      <c r="M53" s="1750"/>
      <c r="N53" s="1750"/>
      <c r="O53" s="1750"/>
      <c r="P53" s="1750"/>
      <c r="Q53" s="1750"/>
      <c r="R53" s="1751"/>
      <c r="S53" s="1766"/>
      <c r="T53" s="1767"/>
      <c r="U53" s="1767"/>
      <c r="V53" s="1768"/>
    </row>
    <row r="54" spans="1:53" s="864" customFormat="1" ht="19.5">
      <c r="B54" s="1746"/>
      <c r="C54" s="1747"/>
      <c r="D54" s="1747"/>
      <c r="E54" s="1748"/>
      <c r="F54" s="1748"/>
      <c r="G54" s="1748"/>
      <c r="H54" s="1748"/>
      <c r="I54" s="1749"/>
      <c r="J54" s="1750"/>
      <c r="K54" s="1750"/>
      <c r="L54" s="1750"/>
      <c r="M54" s="1750"/>
      <c r="N54" s="1750"/>
      <c r="O54" s="1750"/>
      <c r="P54" s="1750"/>
      <c r="Q54" s="1750"/>
      <c r="R54" s="1751"/>
      <c r="S54" s="1752"/>
      <c r="T54" s="1753"/>
      <c r="U54" s="1753"/>
      <c r="V54" s="1754"/>
      <c r="Y54" s="860"/>
    </row>
    <row r="55" spans="1:53" s="864" customFormat="1">
      <c r="B55" s="1755"/>
      <c r="C55" s="1755"/>
      <c r="D55" s="1755"/>
      <c r="E55" s="1756" t="s">
        <v>192</v>
      </c>
      <c r="F55" s="1757"/>
      <c r="G55" s="1757"/>
      <c r="H55" s="1757"/>
      <c r="I55" s="1757"/>
      <c r="J55" s="1757"/>
      <c r="K55" s="1757"/>
      <c r="L55" s="1757"/>
      <c r="M55" s="1757"/>
      <c r="N55" s="1757"/>
      <c r="O55" s="1757"/>
      <c r="P55" s="1757"/>
      <c r="Q55" s="1757"/>
      <c r="R55" s="1757"/>
      <c r="S55" s="1758"/>
      <c r="T55" s="1758"/>
      <c r="U55" s="1758"/>
      <c r="V55" s="1758"/>
      <c r="Y55" s="860"/>
    </row>
    <row r="56" spans="1:53" s="860" customFormat="1">
      <c r="A56" s="863"/>
    </row>
    <row r="57" spans="1:53" s="860" customFormat="1" ht="27.75" customHeight="1" thickBot="1">
      <c r="Y57" s="835"/>
      <c r="Z57" s="1782"/>
      <c r="AA57" s="1782"/>
      <c r="AB57" s="1782"/>
      <c r="AC57" s="1782"/>
      <c r="AD57" s="1782"/>
      <c r="AE57" s="1782"/>
      <c r="AF57" s="1782"/>
      <c r="AG57" s="1782"/>
      <c r="AH57" s="1782"/>
      <c r="AI57" s="1782"/>
      <c r="AJ57" s="1782"/>
      <c r="AK57" s="1782"/>
      <c r="AL57" s="858"/>
      <c r="AM57" s="862"/>
      <c r="AN57" s="1795" t="s">
        <v>1395</v>
      </c>
      <c r="AO57" s="1795"/>
      <c r="AP57" s="1795"/>
      <c r="AQ57" s="1795"/>
      <c r="AR57" s="1795"/>
      <c r="AS57" s="1795"/>
      <c r="AT57" s="1795"/>
      <c r="AU57" s="1795"/>
      <c r="AV57" s="1795"/>
      <c r="AW57" s="1795"/>
      <c r="AX57" s="1795"/>
      <c r="AY57" s="1795"/>
      <c r="AZ57" s="1795"/>
      <c r="BA57" s="861"/>
    </row>
    <row r="58" spans="1:53" ht="27.75" customHeight="1">
      <c r="Z58" s="1779"/>
      <c r="AA58" s="1779"/>
      <c r="AB58" s="1779"/>
      <c r="AC58" s="1779"/>
      <c r="AD58" s="858"/>
      <c r="AE58" s="1779"/>
      <c r="AF58" s="1779"/>
      <c r="AG58" s="1779"/>
      <c r="AH58" s="1779"/>
      <c r="AI58" s="1779"/>
      <c r="AJ58" s="1779"/>
      <c r="AK58" s="1779"/>
      <c r="AL58" s="1779"/>
      <c r="AM58" s="859"/>
      <c r="AN58" s="1790" t="s">
        <v>1265</v>
      </c>
      <c r="AO58" s="1791"/>
      <c r="AP58" s="1791"/>
      <c r="AQ58" s="1792"/>
      <c r="AR58" s="1793" t="s">
        <v>246</v>
      </c>
      <c r="AS58" s="1793"/>
      <c r="AT58" s="1793"/>
      <c r="AU58" s="1793"/>
      <c r="AV58" s="1793"/>
      <c r="AW58" s="1793"/>
      <c r="AX58" s="1793"/>
      <c r="AY58" s="1793"/>
      <c r="AZ58" s="1794"/>
      <c r="BA58" s="840"/>
    </row>
    <row r="59" spans="1:53" ht="42.75" customHeight="1">
      <c r="Z59" s="839"/>
      <c r="AA59" s="839"/>
      <c r="AB59" s="839"/>
      <c r="AC59" s="839"/>
      <c r="AD59" s="839"/>
      <c r="AE59" s="839"/>
      <c r="AF59" s="839"/>
      <c r="AG59" s="839"/>
      <c r="AH59" s="839"/>
      <c r="AI59" s="839"/>
      <c r="AJ59" s="839"/>
      <c r="AK59" s="839"/>
      <c r="AL59" s="858"/>
      <c r="AM59" s="857"/>
      <c r="AN59" s="856" t="s">
        <v>1394</v>
      </c>
      <c r="AO59" s="1788" t="s">
        <v>1393</v>
      </c>
      <c r="AP59" s="1788"/>
      <c r="AQ59" s="1789"/>
      <c r="AR59" s="855" t="s">
        <v>1394</v>
      </c>
      <c r="AS59" s="1788" t="s">
        <v>1393</v>
      </c>
      <c r="AT59" s="1788"/>
      <c r="AU59" s="1788"/>
      <c r="AV59" s="1788"/>
      <c r="AW59" s="1788"/>
      <c r="AX59" s="1788"/>
      <c r="AY59" s="1788"/>
      <c r="AZ59" s="1789"/>
      <c r="BA59" s="840"/>
    </row>
    <row r="60" spans="1:53" ht="27.75" customHeight="1">
      <c r="Z60" s="1778"/>
      <c r="AA60" s="1778"/>
      <c r="AB60" s="1778"/>
      <c r="AC60" s="1778"/>
      <c r="AD60" s="1780"/>
      <c r="AE60" s="1778"/>
      <c r="AF60" s="1778"/>
      <c r="AG60" s="1778"/>
      <c r="AH60" s="1778"/>
      <c r="AI60" s="1778"/>
      <c r="AJ60" s="1778"/>
      <c r="AK60" s="1778"/>
      <c r="AL60" s="1778"/>
      <c r="AM60" s="854"/>
      <c r="AN60" s="852">
        <v>1</v>
      </c>
      <c r="AO60" s="851">
        <v>2</v>
      </c>
      <c r="AP60" s="850">
        <v>3</v>
      </c>
      <c r="AQ60" s="853">
        <v>4</v>
      </c>
      <c r="AR60" s="852">
        <v>5</v>
      </c>
      <c r="AS60" s="851">
        <v>6</v>
      </c>
      <c r="AT60" s="850">
        <v>7</v>
      </c>
      <c r="AU60" s="850">
        <v>8</v>
      </c>
      <c r="AV60" s="850">
        <v>9</v>
      </c>
      <c r="AW60" s="850">
        <v>10</v>
      </c>
      <c r="AX60" s="850">
        <v>11</v>
      </c>
      <c r="AY60" s="850">
        <v>12</v>
      </c>
      <c r="AZ60" s="849">
        <v>13</v>
      </c>
      <c r="BA60" s="840"/>
    </row>
    <row r="61" spans="1:53" ht="229.5" customHeight="1" thickBot="1">
      <c r="Z61" s="1778"/>
      <c r="AA61" s="1778"/>
      <c r="AB61" s="1778"/>
      <c r="AC61" s="1778"/>
      <c r="AD61" s="1780"/>
      <c r="AE61" s="1778"/>
      <c r="AF61" s="1778"/>
      <c r="AG61" s="1778"/>
      <c r="AH61" s="1778"/>
      <c r="AI61" s="1778"/>
      <c r="AJ61" s="1778"/>
      <c r="AK61" s="1778"/>
      <c r="AL61" s="1778"/>
      <c r="AM61" s="846"/>
      <c r="AN61" s="845" t="s">
        <v>1392</v>
      </c>
      <c r="AO61" s="843" t="s">
        <v>1391</v>
      </c>
      <c r="AP61" s="842" t="s">
        <v>1390</v>
      </c>
      <c r="AQ61" s="841" t="s">
        <v>1389</v>
      </c>
      <c r="AR61" s="844" t="s">
        <v>1388</v>
      </c>
      <c r="AS61" s="843" t="s">
        <v>1387</v>
      </c>
      <c r="AT61" s="842" t="s">
        <v>1386</v>
      </c>
      <c r="AU61" s="842" t="s">
        <v>1385</v>
      </c>
      <c r="AV61" s="842" t="s">
        <v>1384</v>
      </c>
      <c r="AW61" s="842" t="s">
        <v>1383</v>
      </c>
      <c r="AX61" s="842" t="s">
        <v>1382</v>
      </c>
      <c r="AY61" s="842" t="s">
        <v>1381</v>
      </c>
      <c r="AZ61" s="841" t="s">
        <v>1380</v>
      </c>
      <c r="BA61" s="840"/>
    </row>
    <row r="62" spans="1:53">
      <c r="AM62" s="840"/>
      <c r="AN62" s="840"/>
      <c r="AO62" s="840"/>
      <c r="AP62" s="840"/>
      <c r="AQ62" s="840"/>
      <c r="AR62" s="840"/>
      <c r="AS62" s="840"/>
      <c r="AT62" s="840"/>
      <c r="AU62" s="840"/>
      <c r="AV62" s="840"/>
      <c r="AW62" s="840"/>
      <c r="AX62" s="840"/>
      <c r="AY62" s="840"/>
      <c r="AZ62" s="840"/>
      <c r="BA62" s="840"/>
    </row>
    <row r="63" spans="1:53">
      <c r="Z63" s="1779"/>
      <c r="AA63" s="1779"/>
      <c r="AB63" s="1779"/>
      <c r="AC63" s="1779"/>
      <c r="AD63" s="1782"/>
      <c r="AE63" s="1782"/>
      <c r="AF63" s="1782"/>
      <c r="AG63" s="1782"/>
      <c r="AH63" s="1782"/>
      <c r="AI63" s="1782"/>
      <c r="AJ63" s="1782"/>
      <c r="AK63" s="1782"/>
      <c r="AL63" s="1782"/>
      <c r="AM63" s="838"/>
    </row>
    <row r="64" spans="1:53" ht="36" customHeight="1">
      <c r="Z64" s="837"/>
      <c r="AA64" s="1781"/>
      <c r="AB64" s="1781"/>
      <c r="AC64" s="1781"/>
      <c r="AD64" s="836"/>
      <c r="AE64" s="1781"/>
      <c r="AF64" s="1781"/>
      <c r="AG64" s="1781"/>
      <c r="AH64" s="1781"/>
      <c r="AI64" s="1781"/>
      <c r="AJ64" s="1781"/>
      <c r="AK64" s="1781"/>
      <c r="AL64" s="1781"/>
      <c r="AM64" s="836"/>
    </row>
    <row r="65" spans="26:39">
      <c r="Z65" s="839"/>
      <c r="AA65" s="839"/>
      <c r="AB65" s="839"/>
      <c r="AC65" s="839"/>
      <c r="AD65" s="839"/>
      <c r="AE65" s="839"/>
      <c r="AF65" s="839"/>
      <c r="AG65" s="839"/>
      <c r="AH65" s="839"/>
      <c r="AI65" s="839"/>
      <c r="AJ65" s="839"/>
      <c r="AK65" s="839"/>
      <c r="AL65" s="836"/>
      <c r="AM65" s="836"/>
    </row>
    <row r="66" spans="26:39">
      <c r="Z66" s="847"/>
      <c r="AA66" s="847"/>
      <c r="AB66" s="847"/>
      <c r="AC66" s="847"/>
      <c r="AD66" s="848"/>
      <c r="AE66" s="847"/>
      <c r="AF66" s="847"/>
      <c r="AG66" s="847"/>
      <c r="AH66" s="847"/>
      <c r="AI66" s="847"/>
      <c r="AJ66" s="847"/>
      <c r="AK66" s="847"/>
      <c r="AL66" s="847"/>
      <c r="AM66" s="847"/>
    </row>
  </sheetData>
  <sheetProtection formatRows="0" insertRows="0" deleteRows="0"/>
  <mergeCells count="179">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40:V40"/>
    <mergeCell ref="B40:D40"/>
    <mergeCell ref="I40:R40"/>
    <mergeCell ref="I9:R9"/>
    <mergeCell ref="S9:V9"/>
    <mergeCell ref="I20:R20"/>
    <mergeCell ref="E40:H40"/>
    <mergeCell ref="B30:D30"/>
    <mergeCell ref="I13:R13"/>
    <mergeCell ref="B20:D20"/>
    <mergeCell ref="E20:H20"/>
    <mergeCell ref="B19:V19"/>
    <mergeCell ref="B13:D13"/>
    <mergeCell ref="S13:V13"/>
    <mergeCell ref="B14:D14"/>
    <mergeCell ref="B16:V16"/>
    <mergeCell ref="B29:D29"/>
    <mergeCell ref="I39:R39"/>
    <mergeCell ref="B26:D26"/>
    <mergeCell ref="E26:H26"/>
    <mergeCell ref="I26:R26"/>
    <mergeCell ref="S26:V26"/>
    <mergeCell ref="E12:H12"/>
    <mergeCell ref="I12:R12"/>
    <mergeCell ref="S12:V12"/>
    <mergeCell ref="B41:D41"/>
    <mergeCell ref="E41:H41"/>
    <mergeCell ref="E27:H27"/>
    <mergeCell ref="I27:R27"/>
    <mergeCell ref="S30:V30"/>
    <mergeCell ref="S21:V21"/>
    <mergeCell ref="E29:H29"/>
    <mergeCell ref="I29:R29"/>
    <mergeCell ref="S29:V29"/>
    <mergeCell ref="B39:D39"/>
    <mergeCell ref="E24:R24"/>
    <mergeCell ref="B23:D23"/>
    <mergeCell ref="E23:H23"/>
    <mergeCell ref="I23:R23"/>
    <mergeCell ref="S23:V23"/>
    <mergeCell ref="B28:D28"/>
    <mergeCell ref="E28:H28"/>
    <mergeCell ref="I28:R28"/>
    <mergeCell ref="B21:D21"/>
    <mergeCell ref="E21:H21"/>
    <mergeCell ref="B22:D22"/>
    <mergeCell ref="AO59:AQ59"/>
    <mergeCell ref="AS59:AZ59"/>
    <mergeCell ref="AN58:AQ58"/>
    <mergeCell ref="AR58:AZ58"/>
    <mergeCell ref="AE58:AL58"/>
    <mergeCell ref="Z57:AK57"/>
    <mergeCell ref="B43:D43"/>
    <mergeCell ref="I51:R51"/>
    <mergeCell ref="I46:R46"/>
    <mergeCell ref="S52:V52"/>
    <mergeCell ref="B48:D48"/>
    <mergeCell ref="E48:H48"/>
    <mergeCell ref="S47:V47"/>
    <mergeCell ref="S48:V48"/>
    <mergeCell ref="S43:V43"/>
    <mergeCell ref="S46:V46"/>
    <mergeCell ref="B46:D46"/>
    <mergeCell ref="B47:D47"/>
    <mergeCell ref="E47:H47"/>
    <mergeCell ref="I47:R47"/>
    <mergeCell ref="AN57:AZ57"/>
    <mergeCell ref="S51:V51"/>
    <mergeCell ref="S45:V45"/>
    <mergeCell ref="E22:H22"/>
    <mergeCell ref="E39:H39"/>
    <mergeCell ref="AC60:AC61"/>
    <mergeCell ref="Z60:Z61"/>
    <mergeCell ref="S53:V53"/>
    <mergeCell ref="AA64:AC64"/>
    <mergeCell ref="B45:D45"/>
    <mergeCell ref="S42:V42"/>
    <mergeCell ref="E45:H45"/>
    <mergeCell ref="I45:R45"/>
    <mergeCell ref="B42:D42"/>
    <mergeCell ref="E42:H42"/>
    <mergeCell ref="I42:R42"/>
    <mergeCell ref="AB60:AB61"/>
    <mergeCell ref="B55:D55"/>
    <mergeCell ref="I22:R22"/>
    <mergeCell ref="S22:V22"/>
    <mergeCell ref="S24:V24"/>
    <mergeCell ref="S27:V27"/>
    <mergeCell ref="S28:V28"/>
    <mergeCell ref="B27:D27"/>
    <mergeCell ref="B38:V38"/>
    <mergeCell ref="S39:V39"/>
    <mergeCell ref="S41:V41"/>
    <mergeCell ref="AK60:AK61"/>
    <mergeCell ref="AL60:AL61"/>
    <mergeCell ref="Z58:AC58"/>
    <mergeCell ref="AD60:AD61"/>
    <mergeCell ref="S54:V54"/>
    <mergeCell ref="B54:D54"/>
    <mergeCell ref="AI60:AI61"/>
    <mergeCell ref="AH60:AH61"/>
    <mergeCell ref="AE64:AL64"/>
    <mergeCell ref="AD63:AL63"/>
    <mergeCell ref="AA60:AA61"/>
    <mergeCell ref="Z63:AC63"/>
    <mergeCell ref="AE60:AE61"/>
    <mergeCell ref="AF60:AF61"/>
    <mergeCell ref="AJ60:AJ61"/>
    <mergeCell ref="AG60:AG61"/>
    <mergeCell ref="E54:H54"/>
    <mergeCell ref="B11:D11"/>
    <mergeCell ref="E11:H11"/>
    <mergeCell ref="I11:R11"/>
    <mergeCell ref="S11:V11"/>
    <mergeCell ref="B49:D49"/>
    <mergeCell ref="S49:V49"/>
    <mergeCell ref="B24:D24"/>
    <mergeCell ref="S55:V55"/>
    <mergeCell ref="E30:R30"/>
    <mergeCell ref="B53:D53"/>
    <mergeCell ref="E53:H53"/>
    <mergeCell ref="B52:D52"/>
    <mergeCell ref="E52:H52"/>
    <mergeCell ref="I54:R54"/>
    <mergeCell ref="I52:R52"/>
    <mergeCell ref="E43:R43"/>
    <mergeCell ref="E49:R49"/>
    <mergeCell ref="E55:R55"/>
    <mergeCell ref="I48:R48"/>
    <mergeCell ref="E46:H46"/>
    <mergeCell ref="I41:R41"/>
    <mergeCell ref="I53:R53"/>
    <mergeCell ref="B51:D51"/>
    <mergeCell ref="E51:H51"/>
    <mergeCell ref="B35:D35"/>
    <mergeCell ref="E35:H35"/>
    <mergeCell ref="I35:R35"/>
    <mergeCell ref="S35:V35"/>
    <mergeCell ref="B36:D36"/>
    <mergeCell ref="E36:R36"/>
    <mergeCell ref="S36:V36"/>
    <mergeCell ref="B32:D32"/>
    <mergeCell ref="E32:H32"/>
    <mergeCell ref="I32:R32"/>
    <mergeCell ref="S32:V32"/>
    <mergeCell ref="B33:D33"/>
    <mergeCell ref="E33:H33"/>
    <mergeCell ref="I33:R33"/>
    <mergeCell ref="S33:V33"/>
    <mergeCell ref="B34:D34"/>
    <mergeCell ref="E34:H34"/>
    <mergeCell ref="I34:R34"/>
    <mergeCell ref="S34:V34"/>
  </mergeCells>
  <phoneticPr fontId="4"/>
  <dataValidations count="3">
    <dataValidation type="list" allowBlank="1" showInputMessage="1" showErrorMessage="1" sqref="B27:D29 B46:D48">
      <formula1>H2.構成員一覧の分類_農業者以外個人</formula1>
    </dataValidation>
    <dataValidation type="list" allowBlank="1" showInputMessage="1" showErrorMessage="1" sqref="B52:D54 B33:D35">
      <formula1>H3.構成員一覧の分類_農業者以外団体</formula1>
    </dataValidation>
    <dataValidation type="list" allowBlank="1" showInputMessage="1" showErrorMessage="1" sqref="B40:D42 B21:D2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6"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view="pageBreakPreview" zoomScaleNormal="100" zoomScaleSheetLayoutView="100" workbookViewId="0"/>
  </sheetViews>
  <sheetFormatPr defaultColWidth="3.625" defaultRowHeight="20.100000000000001" customHeight="1"/>
  <cols>
    <col min="1" max="1" width="2.25" style="423" customWidth="1"/>
    <col min="2" max="2" width="4.125" style="423" customWidth="1"/>
    <col min="3" max="3" width="11.625" style="423" customWidth="1"/>
    <col min="4" max="4" width="5.875" style="423" customWidth="1"/>
    <col min="5" max="5" width="6.625" style="423" customWidth="1"/>
    <col min="6" max="6" width="14.75" style="423" customWidth="1"/>
    <col min="7" max="8" width="23.875" style="423" customWidth="1"/>
    <col min="9" max="9" width="7.75" style="423" customWidth="1"/>
    <col min="10" max="10" width="9.75" style="423" customWidth="1"/>
    <col min="11" max="11" width="13.5" style="423" customWidth="1"/>
    <col min="12" max="12" width="7.125" style="423" customWidth="1"/>
    <col min="13" max="13" width="2" style="423" customWidth="1"/>
    <col min="14" max="16384" width="3.625" style="423"/>
  </cols>
  <sheetData>
    <row r="1" spans="1:13" ht="20.100000000000001" customHeight="1">
      <c r="B1" s="431" t="s">
        <v>684</v>
      </c>
      <c r="L1" s="925" t="s">
        <v>1418</v>
      </c>
    </row>
    <row r="2" spans="1:13" ht="18" customHeight="1">
      <c r="B2" s="431" t="s">
        <v>1417</v>
      </c>
      <c r="C2" s="431"/>
      <c r="D2" s="431"/>
      <c r="E2" s="431"/>
      <c r="J2" s="924"/>
      <c r="K2" s="1825" t="s">
        <v>523</v>
      </c>
      <c r="L2" s="1825"/>
    </row>
    <row r="3" spans="1:13" ht="18" customHeight="1">
      <c r="B3" s="431"/>
      <c r="C3" s="431"/>
      <c r="D3" s="431"/>
      <c r="E3" s="431"/>
      <c r="H3" s="430" t="s">
        <v>683</v>
      </c>
      <c r="I3" s="1836" t="str">
        <f>'はじめに（PC）'!D4&amp;""</f>
        <v/>
      </c>
      <c r="J3" s="1836"/>
      <c r="K3" s="1836"/>
      <c r="L3" s="1836"/>
    </row>
    <row r="4" spans="1:13" ht="22.5" customHeight="1">
      <c r="B4" s="1835" t="s">
        <v>682</v>
      </c>
      <c r="C4" s="1835"/>
      <c r="D4" s="1835"/>
      <c r="E4" s="1835"/>
      <c r="F4" s="1835"/>
      <c r="G4" s="1835"/>
      <c r="H4" s="1835"/>
      <c r="I4" s="1835"/>
      <c r="J4" s="1835"/>
      <c r="K4" s="1835"/>
      <c r="L4" s="1835"/>
    </row>
    <row r="5" spans="1:13" s="952" customFormat="1" ht="17.25" customHeight="1">
      <c r="A5" s="950"/>
      <c r="B5" s="1826" t="s">
        <v>1476</v>
      </c>
      <c r="C5" s="1827"/>
      <c r="D5" s="1827"/>
      <c r="E5" s="1827"/>
      <c r="F5" s="1827"/>
      <c r="G5" s="1827"/>
      <c r="H5" s="1827"/>
      <c r="I5" s="1827"/>
      <c r="J5" s="1827"/>
      <c r="K5" s="1827"/>
      <c r="L5" s="1828"/>
      <c r="M5" s="951"/>
    </row>
    <row r="6" spans="1:13" s="952" customFormat="1" ht="17.25" customHeight="1">
      <c r="A6" s="950"/>
      <c r="B6" s="1829"/>
      <c r="C6" s="1830"/>
      <c r="D6" s="1830"/>
      <c r="E6" s="1830"/>
      <c r="F6" s="1830"/>
      <c r="G6" s="1830"/>
      <c r="H6" s="1830"/>
      <c r="I6" s="1830"/>
      <c r="J6" s="1830"/>
      <c r="K6" s="1830"/>
      <c r="L6" s="1831"/>
      <c r="M6" s="950"/>
    </row>
    <row r="7" spans="1:13" s="952" customFormat="1" ht="17.25" customHeight="1">
      <c r="A7" s="950"/>
      <c r="B7" s="1829"/>
      <c r="C7" s="1830"/>
      <c r="D7" s="1830"/>
      <c r="E7" s="1830"/>
      <c r="F7" s="1830"/>
      <c r="G7" s="1830"/>
      <c r="H7" s="1830"/>
      <c r="I7" s="1830"/>
      <c r="J7" s="1830"/>
      <c r="K7" s="1830"/>
      <c r="L7" s="1831"/>
      <c r="M7" s="950"/>
    </row>
    <row r="8" spans="1:13" s="952" customFormat="1" ht="17.25" customHeight="1">
      <c r="A8" s="950"/>
      <c r="B8" s="953" t="s">
        <v>1452</v>
      </c>
      <c r="C8" s="954"/>
      <c r="D8" s="954"/>
      <c r="E8" s="954"/>
      <c r="F8" s="954"/>
      <c r="G8" s="954"/>
      <c r="H8" s="954"/>
      <c r="I8" s="954"/>
      <c r="J8" s="954"/>
      <c r="K8" s="954"/>
      <c r="L8" s="955"/>
      <c r="M8" s="950"/>
    </row>
    <row r="9" spans="1:13" s="952" customFormat="1" ht="17.25" customHeight="1">
      <c r="A9" s="950"/>
      <c r="B9" s="1829" t="s">
        <v>1453</v>
      </c>
      <c r="C9" s="1830"/>
      <c r="D9" s="1830"/>
      <c r="E9" s="1830"/>
      <c r="F9" s="1830"/>
      <c r="G9" s="1830"/>
      <c r="H9" s="1830"/>
      <c r="I9" s="1830"/>
      <c r="J9" s="1830"/>
      <c r="K9" s="1830"/>
      <c r="L9" s="1831"/>
      <c r="M9" s="950"/>
    </row>
    <row r="10" spans="1:13" s="952" customFormat="1" ht="17.25" customHeight="1">
      <c r="A10" s="950"/>
      <c r="B10" s="1832" t="s">
        <v>1454</v>
      </c>
      <c r="C10" s="1833"/>
      <c r="D10" s="1833"/>
      <c r="E10" s="1833"/>
      <c r="F10" s="1833"/>
      <c r="G10" s="1833"/>
      <c r="H10" s="1833"/>
      <c r="I10" s="1833"/>
      <c r="J10" s="1833"/>
      <c r="K10" s="1833"/>
      <c r="L10" s="1834"/>
      <c r="M10" s="950"/>
    </row>
    <row r="11" spans="1:13" ht="24" customHeight="1">
      <c r="B11" s="423" t="s">
        <v>681</v>
      </c>
    </row>
    <row r="12" spans="1:13" ht="36" customHeight="1">
      <c r="B12" s="428" t="s">
        <v>680</v>
      </c>
      <c r="C12" s="428" t="s">
        <v>679</v>
      </c>
      <c r="D12" s="428" t="s">
        <v>678</v>
      </c>
      <c r="E12" s="428" t="s">
        <v>677</v>
      </c>
      <c r="F12" s="428" t="s">
        <v>676</v>
      </c>
      <c r="G12" s="428" t="s">
        <v>675</v>
      </c>
      <c r="H12" s="428" t="s">
        <v>674</v>
      </c>
      <c r="I12" s="428" t="s">
        <v>673</v>
      </c>
      <c r="J12" s="429" t="s">
        <v>672</v>
      </c>
      <c r="K12" s="428" t="s">
        <v>671</v>
      </c>
      <c r="L12" s="427" t="s">
        <v>197</v>
      </c>
    </row>
    <row r="13" spans="1:13" ht="45" customHeight="1">
      <c r="B13" s="426">
        <v>1</v>
      </c>
      <c r="C13" s="1075"/>
      <c r="D13" s="1076"/>
      <c r="E13" s="1077"/>
      <c r="F13" s="1078"/>
      <c r="G13" s="1078"/>
      <c r="H13" s="1078"/>
      <c r="I13" s="1079"/>
      <c r="J13" s="1077"/>
      <c r="K13" s="1080"/>
      <c r="L13" s="1081"/>
    </row>
    <row r="14" spans="1:13" ht="45" customHeight="1">
      <c r="B14" s="426">
        <v>2</v>
      </c>
      <c r="C14" s="1075"/>
      <c r="D14" s="1076"/>
      <c r="E14" s="1076"/>
      <c r="F14" s="1078"/>
      <c r="G14" s="1078"/>
      <c r="H14" s="1078"/>
      <c r="I14" s="1079"/>
      <c r="J14" s="1077"/>
      <c r="K14" s="1080"/>
      <c r="L14" s="1081"/>
    </row>
    <row r="15" spans="1:13" ht="45" customHeight="1">
      <c r="B15" s="426">
        <v>3</v>
      </c>
      <c r="C15" s="1075"/>
      <c r="D15" s="1076"/>
      <c r="E15" s="1077"/>
      <c r="F15" s="1078"/>
      <c r="G15" s="1078"/>
      <c r="H15" s="1078"/>
      <c r="I15" s="1079"/>
      <c r="J15" s="1077"/>
      <c r="K15" s="1080"/>
      <c r="L15" s="1081"/>
    </row>
    <row r="16" spans="1:13" ht="45" customHeight="1">
      <c r="B16" s="426">
        <v>4</v>
      </c>
      <c r="C16" s="1075"/>
      <c r="D16" s="1076"/>
      <c r="E16" s="1077"/>
      <c r="F16" s="1078"/>
      <c r="G16" s="1078"/>
      <c r="H16" s="1078"/>
      <c r="I16" s="1079"/>
      <c r="J16" s="1077"/>
      <c r="K16" s="1080"/>
      <c r="L16" s="1081"/>
    </row>
    <row r="17" spans="2:12" ht="45" customHeight="1">
      <c r="B17" s="425">
        <v>5</v>
      </c>
      <c r="C17" s="1077"/>
      <c r="D17" s="1082"/>
      <c r="E17" s="1082"/>
      <c r="F17" s="1082"/>
      <c r="G17" s="1082"/>
      <c r="H17" s="1082"/>
      <c r="I17" s="1082"/>
      <c r="J17" s="1082"/>
      <c r="K17" s="1082"/>
      <c r="L17" s="1081"/>
    </row>
    <row r="18" spans="2:12" ht="20.100000000000001" customHeight="1">
      <c r="B18" s="424" t="s">
        <v>670</v>
      </c>
    </row>
    <row r="19" spans="2:12" ht="20.100000000000001" customHeight="1">
      <c r="B19" s="424" t="s">
        <v>669</v>
      </c>
    </row>
    <row r="20" spans="2:12" ht="28.5" customHeight="1">
      <c r="B20" s="423" t="s">
        <v>668</v>
      </c>
    </row>
    <row r="21" spans="2:12" ht="20.100000000000001" customHeight="1">
      <c r="B21" s="424" t="s">
        <v>667</v>
      </c>
    </row>
    <row r="22" spans="2:12" ht="20.100000000000001" customHeight="1">
      <c r="B22" s="1083"/>
      <c r="C22" s="1084"/>
      <c r="D22" s="1084"/>
      <c r="E22" s="1084"/>
      <c r="F22" s="1084"/>
      <c r="G22" s="1084"/>
      <c r="H22" s="1084"/>
      <c r="I22" s="1084"/>
      <c r="J22" s="1084"/>
      <c r="K22" s="1084"/>
      <c r="L22" s="1085"/>
    </row>
    <row r="23" spans="2:12" ht="20.100000000000001" customHeight="1">
      <c r="B23" s="1086"/>
      <c r="C23" s="1087"/>
      <c r="D23" s="1087"/>
      <c r="E23" s="1087"/>
      <c r="F23" s="1087"/>
      <c r="G23" s="1087"/>
      <c r="H23" s="1087"/>
      <c r="I23" s="1087"/>
      <c r="J23" s="1087"/>
      <c r="K23" s="1087"/>
      <c r="L23" s="1088"/>
    </row>
    <row r="24" spans="2:12" ht="20.100000000000001" customHeight="1">
      <c r="B24" s="1086"/>
      <c r="C24" s="1087"/>
      <c r="D24" s="1087"/>
      <c r="E24" s="1087"/>
      <c r="F24" s="1087"/>
      <c r="G24" s="1087"/>
      <c r="H24" s="1087"/>
      <c r="I24" s="1087"/>
      <c r="J24" s="1087"/>
      <c r="K24" s="1087"/>
      <c r="L24" s="1088"/>
    </row>
    <row r="25" spans="2:12" ht="20.100000000000001" customHeight="1">
      <c r="B25" s="1086"/>
      <c r="C25" s="1087"/>
      <c r="D25" s="1087"/>
      <c r="E25" s="1087"/>
      <c r="F25" s="1087"/>
      <c r="G25" s="1087"/>
      <c r="H25" s="1087"/>
      <c r="I25" s="1087"/>
      <c r="J25" s="1087"/>
      <c r="K25" s="1087"/>
      <c r="L25" s="1088"/>
    </row>
    <row r="26" spans="2:12" ht="20.100000000000001" customHeight="1">
      <c r="B26" s="1086"/>
      <c r="C26" s="1087"/>
      <c r="D26" s="1087"/>
      <c r="E26" s="1087"/>
      <c r="F26" s="1087"/>
      <c r="G26" s="1087"/>
      <c r="H26" s="1087"/>
      <c r="I26" s="1087"/>
      <c r="J26" s="1087"/>
      <c r="K26" s="1087"/>
      <c r="L26" s="1088"/>
    </row>
    <row r="27" spans="2:12" ht="20.100000000000001" customHeight="1">
      <c r="B27" s="1086"/>
      <c r="C27" s="1087"/>
      <c r="D27" s="1087"/>
      <c r="E27" s="1087"/>
      <c r="F27" s="1087"/>
      <c r="G27" s="1087"/>
      <c r="H27" s="1087"/>
      <c r="I27" s="1087"/>
      <c r="J27" s="1087"/>
      <c r="K27" s="1087"/>
      <c r="L27" s="1088"/>
    </row>
    <row r="28" spans="2:12" ht="20.100000000000001" customHeight="1">
      <c r="B28" s="1086"/>
      <c r="C28" s="1087"/>
      <c r="D28" s="1087"/>
      <c r="E28" s="1087"/>
      <c r="F28" s="1087"/>
      <c r="G28" s="1087"/>
      <c r="H28" s="1087"/>
      <c r="I28" s="1087"/>
      <c r="J28" s="1087"/>
      <c r="K28" s="1087"/>
      <c r="L28" s="1088"/>
    </row>
    <row r="29" spans="2:12" ht="20.100000000000001" customHeight="1">
      <c r="B29" s="1086"/>
      <c r="C29" s="1087"/>
      <c r="D29" s="1087"/>
      <c r="E29" s="1087"/>
      <c r="F29" s="1087"/>
      <c r="G29" s="1087"/>
      <c r="H29" s="1087"/>
      <c r="I29" s="1087"/>
      <c r="J29" s="1087"/>
      <c r="K29" s="1087"/>
      <c r="L29" s="1088"/>
    </row>
    <row r="30" spans="2:12" ht="20.100000000000001" customHeight="1">
      <c r="B30" s="1086"/>
      <c r="C30" s="1087"/>
      <c r="D30" s="1087"/>
      <c r="E30" s="1087"/>
      <c r="F30" s="1087"/>
      <c r="G30" s="1087"/>
      <c r="H30" s="1087"/>
      <c r="I30" s="1087"/>
      <c r="J30" s="1087"/>
      <c r="K30" s="1087"/>
      <c r="L30" s="1088"/>
    </row>
    <row r="31" spans="2:12" ht="20.100000000000001" customHeight="1">
      <c r="B31" s="1086"/>
      <c r="C31" s="1087"/>
      <c r="D31" s="1087"/>
      <c r="E31" s="1087"/>
      <c r="F31" s="1087"/>
      <c r="G31" s="1087"/>
      <c r="H31" s="1087"/>
      <c r="I31" s="1087"/>
      <c r="J31" s="1087"/>
      <c r="K31" s="1087"/>
      <c r="L31" s="1088"/>
    </row>
    <row r="32" spans="2:12" ht="20.100000000000001" customHeight="1">
      <c r="B32" s="1086"/>
      <c r="C32" s="1087"/>
      <c r="D32" s="1087"/>
      <c r="E32" s="1087"/>
      <c r="F32" s="1087"/>
      <c r="G32" s="1087"/>
      <c r="H32" s="1087"/>
      <c r="I32" s="1087"/>
      <c r="J32" s="1087"/>
      <c r="K32" s="1087"/>
      <c r="L32" s="1088"/>
    </row>
    <row r="33" spans="2:12" ht="20.100000000000001" customHeight="1">
      <c r="B33" s="1086"/>
      <c r="C33" s="1087"/>
      <c r="D33" s="1087"/>
      <c r="E33" s="1087"/>
      <c r="F33" s="1087"/>
      <c r="G33" s="1087"/>
      <c r="H33" s="1087"/>
      <c r="I33" s="1087"/>
      <c r="J33" s="1087"/>
      <c r="K33" s="1087"/>
      <c r="L33" s="1088"/>
    </row>
    <row r="34" spans="2:12" ht="20.100000000000001" customHeight="1">
      <c r="B34" s="1086"/>
      <c r="C34" s="1087"/>
      <c r="D34" s="1087"/>
      <c r="E34" s="1087"/>
      <c r="F34" s="1087"/>
      <c r="G34" s="1087"/>
      <c r="H34" s="1087"/>
      <c r="I34" s="1087"/>
      <c r="J34" s="1087"/>
      <c r="K34" s="1087"/>
      <c r="L34" s="1088"/>
    </row>
    <row r="35" spans="2:12" ht="20.100000000000001" customHeight="1">
      <c r="B35" s="1086"/>
      <c r="C35" s="1087"/>
      <c r="D35" s="1087"/>
      <c r="E35" s="1087"/>
      <c r="F35" s="1087"/>
      <c r="G35" s="1087"/>
      <c r="H35" s="1087"/>
      <c r="I35" s="1087"/>
      <c r="J35" s="1087"/>
      <c r="K35" s="1087"/>
      <c r="L35" s="1088"/>
    </row>
    <row r="36" spans="2:12" ht="20.100000000000001" customHeight="1">
      <c r="B36" s="1086"/>
      <c r="C36" s="1087"/>
      <c r="D36" s="1087"/>
      <c r="E36" s="1087"/>
      <c r="F36" s="1087"/>
      <c r="G36" s="1087"/>
      <c r="H36" s="1087"/>
      <c r="I36" s="1087"/>
      <c r="J36" s="1087"/>
      <c r="K36" s="1087"/>
      <c r="L36" s="1088"/>
    </row>
    <row r="37" spans="2:12" ht="20.100000000000001" customHeight="1">
      <c r="B37" s="1086"/>
      <c r="C37" s="1087"/>
      <c r="D37" s="1087"/>
      <c r="E37" s="1087"/>
      <c r="F37" s="1087"/>
      <c r="G37" s="1087"/>
      <c r="H37" s="1087"/>
      <c r="I37" s="1087"/>
      <c r="J37" s="1087"/>
      <c r="K37" s="1087"/>
      <c r="L37" s="1088"/>
    </row>
    <row r="38" spans="2:12" ht="20.100000000000001" customHeight="1">
      <c r="B38" s="1086"/>
      <c r="C38" s="1087"/>
      <c r="D38" s="1087"/>
      <c r="E38" s="1087"/>
      <c r="F38" s="1087"/>
      <c r="G38" s="1087"/>
      <c r="H38" s="1087"/>
      <c r="I38" s="1087"/>
      <c r="J38" s="1087"/>
      <c r="K38" s="1087"/>
      <c r="L38" s="1088"/>
    </row>
    <row r="39" spans="2:12" ht="20.100000000000001" customHeight="1">
      <c r="B39" s="1086"/>
      <c r="C39" s="1087"/>
      <c r="D39" s="1087"/>
      <c r="E39" s="1087"/>
      <c r="F39" s="1087"/>
      <c r="G39" s="1087"/>
      <c r="H39" s="1087"/>
      <c r="I39" s="1087"/>
      <c r="J39" s="1087"/>
      <c r="K39" s="1087"/>
      <c r="L39" s="1088"/>
    </row>
    <row r="40" spans="2:12" ht="20.100000000000001" customHeight="1">
      <c r="B40" s="1086"/>
      <c r="C40" s="1087"/>
      <c r="D40" s="1087"/>
      <c r="E40" s="1087"/>
      <c r="F40" s="1087"/>
      <c r="G40" s="1087"/>
      <c r="H40" s="1087"/>
      <c r="I40" s="1087"/>
      <c r="J40" s="1087"/>
      <c r="K40" s="1087"/>
      <c r="L40" s="1088"/>
    </row>
    <row r="41" spans="2:12" ht="20.100000000000001" customHeight="1">
      <c r="B41" s="1086"/>
      <c r="C41" s="1087"/>
      <c r="D41" s="1087"/>
      <c r="E41" s="1087"/>
      <c r="F41" s="1087"/>
      <c r="G41" s="1087"/>
      <c r="H41" s="1087"/>
      <c r="I41" s="1087"/>
      <c r="J41" s="1087"/>
      <c r="K41" s="1087"/>
      <c r="L41" s="1088"/>
    </row>
    <row r="42" spans="2:12" ht="20.100000000000001" customHeight="1">
      <c r="B42" s="1089"/>
      <c r="C42" s="1090"/>
      <c r="D42" s="1090"/>
      <c r="E42" s="1090"/>
      <c r="F42" s="1090"/>
      <c r="G42" s="1090"/>
      <c r="H42" s="1090"/>
      <c r="I42" s="1090"/>
      <c r="J42" s="1090"/>
      <c r="K42" s="1090"/>
      <c r="L42" s="1091"/>
    </row>
  </sheetData>
  <sheetProtection sheet="1" objects="1" scenarios="1" formatRows="0" insertRows="0" deleteRows="0"/>
  <mergeCells count="6">
    <mergeCell ref="K2:L2"/>
    <mergeCell ref="B5:L7"/>
    <mergeCell ref="B9:L9"/>
    <mergeCell ref="B10:L10"/>
    <mergeCell ref="B4:L4"/>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9"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view="pageBreakPreview" zoomScaleNormal="100" zoomScaleSheetLayoutView="100" workbookViewId="0">
      <selection sqref="A1:B1"/>
    </sheetView>
  </sheetViews>
  <sheetFormatPr defaultColWidth="9" defaultRowHeight="13.5"/>
  <cols>
    <col min="1" max="1" width="42.5" style="432" customWidth="1"/>
    <col min="2" max="2" width="49.75" style="432" customWidth="1"/>
    <col min="3" max="16384" width="9" style="432"/>
  </cols>
  <sheetData>
    <row r="1" spans="1:3" ht="21" customHeight="1">
      <c r="A1" s="1841" t="s">
        <v>702</v>
      </c>
      <c r="B1" s="1841"/>
      <c r="C1" s="956"/>
    </row>
    <row r="2" spans="1:3" ht="21" customHeight="1">
      <c r="A2" s="907" t="s">
        <v>1417</v>
      </c>
      <c r="B2" s="926" t="s">
        <v>1418</v>
      </c>
      <c r="C2" s="956"/>
    </row>
    <row r="3" spans="1:3" ht="23.25" customHeight="1">
      <c r="A3" s="1842" t="s">
        <v>701</v>
      </c>
      <c r="B3" s="1842"/>
      <c r="C3" s="956"/>
    </row>
    <row r="4" spans="1:3" ht="15" customHeight="1">
      <c r="A4" s="1843"/>
      <c r="B4" s="1843"/>
      <c r="C4" s="956"/>
    </row>
    <row r="5" spans="1:3" ht="83.25" customHeight="1">
      <c r="A5" s="1844" t="s">
        <v>700</v>
      </c>
      <c r="B5" s="1844"/>
      <c r="C5" s="957" t="s">
        <v>1455</v>
      </c>
    </row>
    <row r="6" spans="1:3" ht="24.75" customHeight="1">
      <c r="A6" s="1839" t="s">
        <v>699</v>
      </c>
      <c r="B6" s="1839"/>
      <c r="C6" s="956"/>
    </row>
    <row r="7" spans="1:3" ht="21" customHeight="1">
      <c r="A7" s="1837" t="s">
        <v>698</v>
      </c>
      <c r="B7" s="1837"/>
      <c r="C7" s="956"/>
    </row>
    <row r="8" spans="1:3" ht="39.75" customHeight="1">
      <c r="A8" s="1838" t="s">
        <v>697</v>
      </c>
      <c r="B8" s="1838"/>
      <c r="C8" s="956"/>
    </row>
    <row r="9" spans="1:3" ht="39.75" customHeight="1">
      <c r="A9" s="1838" t="s">
        <v>696</v>
      </c>
      <c r="B9" s="1838"/>
      <c r="C9" s="956"/>
    </row>
    <row r="10" spans="1:3" ht="10.5" customHeight="1">
      <c r="A10" s="1839"/>
      <c r="B10" s="1839"/>
      <c r="C10" s="956"/>
    </row>
    <row r="11" spans="1:3" ht="22.5" customHeight="1">
      <c r="A11" s="1837" t="s">
        <v>695</v>
      </c>
      <c r="B11" s="1837"/>
      <c r="C11" s="956"/>
    </row>
    <row r="12" spans="1:3" ht="55.5" customHeight="1">
      <c r="A12" s="1838" t="s">
        <v>694</v>
      </c>
      <c r="B12" s="1838"/>
      <c r="C12" s="956"/>
    </row>
    <row r="13" spans="1:3" ht="72.75" customHeight="1">
      <c r="A13" s="1840" t="s">
        <v>693</v>
      </c>
      <c r="B13" s="1840"/>
      <c r="C13" s="957" t="s">
        <v>1455</v>
      </c>
    </row>
    <row r="14" spans="1:3" ht="72.75" customHeight="1">
      <c r="A14" s="1840" t="s">
        <v>692</v>
      </c>
      <c r="B14" s="1840"/>
      <c r="C14" s="957" t="s">
        <v>1455</v>
      </c>
    </row>
    <row r="15" spans="1:3" ht="9.75" customHeight="1">
      <c r="A15" s="1839"/>
      <c r="B15" s="1839"/>
      <c r="C15" s="956"/>
    </row>
    <row r="16" spans="1:3" ht="15" customHeight="1">
      <c r="A16" s="1837" t="s">
        <v>691</v>
      </c>
      <c r="B16" s="1837"/>
      <c r="C16" s="956"/>
    </row>
    <row r="17" spans="1:3" ht="40.5" customHeight="1">
      <c r="A17" s="1840" t="s">
        <v>690</v>
      </c>
      <c r="B17" s="1840"/>
      <c r="C17" s="957" t="s">
        <v>1455</v>
      </c>
    </row>
    <row r="18" spans="1:3" ht="12.75" customHeight="1">
      <c r="A18" s="1839"/>
      <c r="B18" s="1839"/>
      <c r="C18" s="956"/>
    </row>
    <row r="19" spans="1:3" ht="40.5" customHeight="1">
      <c r="A19" s="1840" t="s">
        <v>689</v>
      </c>
      <c r="B19" s="1840"/>
      <c r="C19" s="957" t="s">
        <v>1455</v>
      </c>
    </row>
    <row r="20" spans="1:3" ht="12" customHeight="1">
      <c r="A20" s="1839"/>
      <c r="B20" s="1839"/>
    </row>
    <row r="21" spans="1:3" ht="27" customHeight="1">
      <c r="A21" s="1092" t="s">
        <v>688</v>
      </c>
    </row>
    <row r="22" spans="1:3" ht="22.5" customHeight="1">
      <c r="B22" s="883" t="str">
        <f>'はじめに（PC）'!D4&amp;""</f>
        <v/>
      </c>
    </row>
    <row r="23" spans="1:3" ht="22.5" customHeight="1">
      <c r="B23" s="883" t="str">
        <f>"住　所　　"&amp;'はじめに（PC）'!D6&amp;""</f>
        <v>住　所　　</v>
      </c>
    </row>
    <row r="24" spans="1:3" ht="22.5" customHeight="1">
      <c r="B24" s="883" t="str">
        <f>"代　表　　"&amp;'はじめに（PC）'!D5&amp;""</f>
        <v>代　表　　</v>
      </c>
    </row>
    <row r="25" spans="1:3" ht="13.5" customHeight="1">
      <c r="B25" s="433"/>
    </row>
    <row r="26" spans="1:3" ht="22.5" customHeight="1">
      <c r="B26" s="1093" t="s">
        <v>687</v>
      </c>
    </row>
    <row r="27" spans="1:3" ht="22.5" customHeight="1">
      <c r="B27" s="1094" t="s">
        <v>686</v>
      </c>
    </row>
    <row r="28" spans="1:3" ht="22.5" customHeight="1">
      <c r="B28" s="1094" t="s">
        <v>685</v>
      </c>
    </row>
  </sheetData>
  <sheetProtection sheet="1" objects="1" scenarios="1" formatRows="0" insertRows="0" deleteRows="0"/>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showGridLines="0" view="pageBreakPreview" zoomScaleNormal="96" zoomScaleSheetLayoutView="100" workbookViewId="0"/>
  </sheetViews>
  <sheetFormatPr defaultColWidth="9" defaultRowHeight="18.75"/>
  <cols>
    <col min="1" max="1" width="2.75" style="434" customWidth="1"/>
    <col min="2" max="2" width="7.25" style="434" customWidth="1"/>
    <col min="3" max="3" width="7.75" style="434" customWidth="1"/>
    <col min="4" max="4" width="8" style="434" customWidth="1"/>
    <col min="5" max="5" width="6.375" style="434" customWidth="1"/>
    <col min="6" max="7" width="7" style="434" customWidth="1"/>
    <col min="8" max="13" width="4.875" style="434" customWidth="1"/>
    <col min="14" max="14" width="9.125" style="434" customWidth="1"/>
    <col min="15" max="15" width="12.5" style="434" customWidth="1"/>
    <col min="16" max="16" width="21" style="434" customWidth="1"/>
    <col min="17" max="17" width="26" style="434" customWidth="1"/>
    <col min="18" max="25" width="7.625" style="434" customWidth="1"/>
    <col min="26" max="16384" width="9" style="434"/>
  </cols>
  <sheetData>
    <row r="1" spans="1:24" ht="19.5">
      <c r="A1" s="463" t="s">
        <v>717</v>
      </c>
      <c r="B1" s="462"/>
      <c r="Q1" s="929" t="s">
        <v>1418</v>
      </c>
    </row>
    <row r="2" spans="1:24" s="908" customFormat="1" ht="24" customHeight="1">
      <c r="A2" s="927" t="s">
        <v>1417</v>
      </c>
      <c r="C2" s="928"/>
      <c r="D2" s="928"/>
      <c r="E2" s="928"/>
      <c r="F2" s="928"/>
      <c r="G2" s="928"/>
      <c r="H2" s="928"/>
      <c r="I2" s="928"/>
      <c r="J2" s="928"/>
      <c r="K2" s="928"/>
      <c r="L2" s="928"/>
      <c r="M2" s="928"/>
      <c r="N2" s="928"/>
      <c r="Q2" s="461" t="s">
        <v>683</v>
      </c>
      <c r="R2" s="928"/>
      <c r="S2" s="928"/>
      <c r="T2" s="928"/>
      <c r="U2" s="928"/>
      <c r="V2" s="928"/>
      <c r="W2" s="928"/>
    </row>
    <row r="3" spans="1:24" ht="27" customHeight="1">
      <c r="C3" s="458"/>
      <c r="D3" s="458"/>
      <c r="E3" s="458"/>
      <c r="F3" s="460"/>
      <c r="G3" s="885" t="s">
        <v>716</v>
      </c>
      <c r="H3" s="459" t="s">
        <v>715</v>
      </c>
      <c r="I3" s="458"/>
      <c r="J3" s="458"/>
      <c r="K3" s="458"/>
      <c r="L3" s="458"/>
      <c r="N3" s="458"/>
      <c r="O3" s="458"/>
      <c r="Q3" s="884" t="str">
        <f>'はじめに（PC）'!D4&amp;""</f>
        <v/>
      </c>
    </row>
    <row r="4" spans="1:24" ht="27" customHeight="1">
      <c r="B4" s="457" t="s">
        <v>714</v>
      </c>
      <c r="C4" s="456"/>
      <c r="D4" s="456"/>
      <c r="E4" s="456"/>
      <c r="F4" s="456"/>
      <c r="G4" s="456"/>
      <c r="H4" s="456"/>
      <c r="I4" s="456"/>
      <c r="J4" s="456"/>
      <c r="K4" s="456"/>
      <c r="L4" s="456"/>
      <c r="M4" s="456"/>
      <c r="N4" s="457"/>
      <c r="O4" s="456"/>
      <c r="P4" s="456"/>
      <c r="Q4" s="456"/>
    </row>
    <row r="5" spans="1:24" ht="50.25" customHeight="1">
      <c r="B5" s="1857" t="s">
        <v>713</v>
      </c>
      <c r="C5" s="1858"/>
      <c r="D5" s="1858"/>
      <c r="E5" s="1858"/>
      <c r="F5" s="1858"/>
      <c r="G5" s="1858"/>
      <c r="H5" s="1858"/>
      <c r="I5" s="1858"/>
      <c r="J5" s="1858"/>
      <c r="K5" s="1858"/>
      <c r="L5" s="1858"/>
      <c r="M5" s="1858"/>
      <c r="N5" s="1858"/>
      <c r="O5" s="1858"/>
      <c r="P5" s="1858"/>
      <c r="Q5" s="1858"/>
    </row>
    <row r="6" spans="1:24" ht="19.5" customHeight="1">
      <c r="B6" s="1852" t="s">
        <v>712</v>
      </c>
      <c r="C6" s="1852"/>
      <c r="D6" s="1852"/>
      <c r="E6" s="1854" t="s">
        <v>711</v>
      </c>
      <c r="F6" s="1854"/>
      <c r="G6" s="1854"/>
      <c r="H6" s="1859" t="s">
        <v>710</v>
      </c>
      <c r="I6" s="1860"/>
      <c r="J6" s="1860"/>
      <c r="K6" s="1860"/>
      <c r="L6" s="1860"/>
      <c r="M6" s="1860"/>
      <c r="N6" s="1854" t="s">
        <v>204</v>
      </c>
      <c r="O6" s="1854"/>
      <c r="P6" s="1854"/>
      <c r="Q6" s="1852" t="s">
        <v>709</v>
      </c>
      <c r="R6" s="1850"/>
      <c r="S6" s="1851"/>
      <c r="T6" s="1851"/>
      <c r="U6" s="1851"/>
      <c r="V6" s="1851"/>
      <c r="W6" s="1851"/>
      <c r="X6" s="1851"/>
    </row>
    <row r="7" spans="1:24" ht="18" customHeight="1">
      <c r="B7" s="1852" t="s">
        <v>708</v>
      </c>
      <c r="C7" s="1854" t="s">
        <v>704</v>
      </c>
      <c r="D7" s="1854"/>
      <c r="E7" s="1854" t="s">
        <v>242</v>
      </c>
      <c r="F7" s="1852" t="s">
        <v>707</v>
      </c>
      <c r="G7" s="1852" t="s">
        <v>706</v>
      </c>
      <c r="H7" s="1861"/>
      <c r="I7" s="1862"/>
      <c r="J7" s="1862"/>
      <c r="K7" s="1862"/>
      <c r="L7" s="1862"/>
      <c r="M7" s="1862"/>
      <c r="N7" s="1854" t="s">
        <v>290</v>
      </c>
      <c r="O7" s="1852" t="s">
        <v>515</v>
      </c>
      <c r="P7" s="1854" t="s">
        <v>106</v>
      </c>
      <c r="Q7" s="1854"/>
      <c r="R7" s="1850"/>
      <c r="S7" s="1851"/>
      <c r="T7" s="1851"/>
      <c r="U7" s="1851"/>
      <c r="V7" s="1851"/>
      <c r="W7" s="1851"/>
      <c r="X7" s="1851"/>
    </row>
    <row r="8" spans="1:24" ht="21" customHeight="1">
      <c r="B8" s="1853"/>
      <c r="C8" s="1046" t="s">
        <v>705</v>
      </c>
      <c r="D8" s="1046" t="s">
        <v>704</v>
      </c>
      <c r="E8" s="1855"/>
      <c r="F8" s="1853"/>
      <c r="G8" s="1855"/>
      <c r="H8" s="1861"/>
      <c r="I8" s="1863"/>
      <c r="J8" s="1863"/>
      <c r="K8" s="1863"/>
      <c r="L8" s="1863"/>
      <c r="M8" s="1863"/>
      <c r="N8" s="1855"/>
      <c r="O8" s="1853"/>
      <c r="P8" s="1855"/>
      <c r="Q8" s="1855"/>
      <c r="R8" s="1850"/>
      <c r="S8" s="1851"/>
      <c r="T8" s="1851"/>
      <c r="U8" s="1851"/>
      <c r="V8" s="1851"/>
      <c r="W8" s="1851"/>
      <c r="X8" s="1851"/>
    </row>
    <row r="9" spans="1:24" ht="19.5" customHeight="1">
      <c r="A9" s="453"/>
      <c r="B9" s="1058"/>
      <c r="C9" s="1059"/>
      <c r="D9" s="1060"/>
      <c r="E9" s="1061"/>
      <c r="F9" s="1061"/>
      <c r="G9" s="1055">
        <f>SUM(E9+F9)</f>
        <v>0</v>
      </c>
      <c r="H9" s="1062"/>
      <c r="I9" s="1062"/>
      <c r="J9" s="1062"/>
      <c r="K9" s="1062"/>
      <c r="L9" s="1062"/>
      <c r="M9" s="1062"/>
      <c r="N9" s="1056" t="str">
        <f>IF(H9="","",(IFERROR(VLOOKUP($H9,【選択肢】!$K$3:$O$81,2,)," ")&amp;IF(I9="","",","&amp;IFERROR(VLOOKUP($I9,【選択肢】!$K$3:$O$81,2,)," ")&amp;IF(J9="","",","&amp;IFERROR(VLOOKUP($J9,【選択肢】!$K$3:$O$81,2,)," ")&amp;IF(K9="","",","&amp;IFERROR(VLOOKUP($K9,【選択肢】!$K$3:$O$81,2,)," ")&amp;IF(L9="","",","&amp;IFERROR(VLOOKUP($L9,【選択肢】!$K$3:$O$81,2,)," ")&amp;IF(M9="","",","&amp;IFERROR(VLOOKUP($M9,【選択肢】!$K$3:$O$81,2,)," "))))))))</f>
        <v/>
      </c>
      <c r="O9" s="1056" t="str">
        <f>IF(H9="","",(IFERROR(VLOOKUP($H9,【選択肢】!$K$3:$O$81,4,)," ")&amp;IF(I9="","",","&amp;IFERROR(VLOOKUP($I9,【選択肢】!$K$3:$O$81,4,)," ")&amp;IF(J9="","",","&amp;IFERROR(VLOOKUP($J9,【選択肢】!$K$3:$O$81,4,)," ")&amp;IF(K9="","",","&amp;IFERROR(VLOOKUP($K9,【選択肢】!$K$3:$O$81,4,)," ")&amp;IF(L9="","",","&amp;IFERROR(VLOOKUP($L9,【選択肢】!$K$3:$O$81,4,)," ")&amp;IF(M9="","",","&amp;IFERROR(VLOOKUP($M9,【選択肢】!$K$3:$O$81,4,)," "))))))))</f>
        <v/>
      </c>
      <c r="P9" s="1056" t="str">
        <f>IF(H9="","",(IFERROR(VLOOKUP($H9,【選択肢】!$K$3:$O$81,5,)," ")&amp;IF(I9="","",","&amp;IFERROR(VLOOKUP($I9,【選択肢】!$K$3:$O$81,5,)," ")&amp;IF(J9="","",","&amp;IFERROR(VLOOKUP($J9,【選択肢】!$K$3:$O$81,5,)," ")&amp;IF(K9="","",","&amp;IFERROR(VLOOKUP($K9,【選択肢】!$K$3:$O$81,5,)," ")&amp;IF(L9="","",","&amp;IFERROR(VLOOKUP($L9,【選択肢】!$K$3:$O$81,5,)," ")&amp;IF(M9="","",","&amp;IFERROR(VLOOKUP($M9,【選択肢】!$K$3:$O$81,5,)," "))))))))</f>
        <v/>
      </c>
      <c r="Q9" s="1063"/>
      <c r="R9" s="1045"/>
      <c r="S9" s="453"/>
      <c r="T9" s="453"/>
      <c r="U9" s="453"/>
      <c r="V9" s="453"/>
      <c r="W9" s="453"/>
      <c r="X9" s="453"/>
    </row>
    <row r="10" spans="1:24" ht="19.5" customHeight="1">
      <c r="B10" s="1058"/>
      <c r="C10" s="1059"/>
      <c r="D10" s="1060"/>
      <c r="E10" s="1061"/>
      <c r="F10" s="1061"/>
      <c r="G10" s="1055">
        <f>SUM(E10+F10)</f>
        <v>0</v>
      </c>
      <c r="H10" s="1062"/>
      <c r="I10" s="1062"/>
      <c r="J10" s="1062"/>
      <c r="K10" s="1062"/>
      <c r="L10" s="1062"/>
      <c r="M10" s="1062"/>
      <c r="N10" s="1056" t="str">
        <f>IF(H10="","",(IFERROR(VLOOKUP($H10,【選択肢】!$K$3:$O$81,2,)," ")&amp;IF(I10="","",","&amp;IFERROR(VLOOKUP($I10,【選択肢】!$K$3:$O$81,2,)," ")&amp;IF(J10="","",","&amp;IFERROR(VLOOKUP($J10,【選択肢】!$K$3:$O$81,2,)," ")&amp;IF(K10="","",","&amp;IFERROR(VLOOKUP($K10,【選択肢】!$K$3:$O$81,2,)," ")&amp;IF(L10="","",","&amp;IFERROR(VLOOKUP($L10,【選択肢】!$K$3:$O$81,2,)," ")&amp;IF(M10="","",","&amp;IFERROR(VLOOKUP($M10,【選択肢】!$K$3:$O$81,2,)," "))))))))</f>
        <v/>
      </c>
      <c r="O10" s="1056" t="str">
        <f>IF(H10="","",(IFERROR(VLOOKUP($H10,【選択肢】!$K$3:$O$81,4,)," ")&amp;IF(I10="","",","&amp;IFERROR(VLOOKUP($I10,【選択肢】!$K$3:$O$81,4,)," ")&amp;IF(J10="","",","&amp;IFERROR(VLOOKUP($J10,【選択肢】!$K$3:$O$81,4,)," ")&amp;IF(K10="","",","&amp;IFERROR(VLOOKUP($K10,【選択肢】!$K$3:$O$81,4,)," ")&amp;IF(L10="","",","&amp;IFERROR(VLOOKUP($L10,【選択肢】!$K$3:$O$81,4,)," ")&amp;IF(M10="","",","&amp;IFERROR(VLOOKUP($M10,【選択肢】!$K$3:$O$81,4,)," "))))))))</f>
        <v/>
      </c>
      <c r="P10" s="1056" t="str">
        <f>IF(H10="","",(IFERROR(VLOOKUP($H10,【選択肢】!$K$3:$O$81,5,)," ")&amp;IF(I10="","",","&amp;IFERROR(VLOOKUP($I10,【選択肢】!$K$3:$O$81,5,)," ")&amp;IF(J10="","",","&amp;IFERROR(VLOOKUP($J10,【選択肢】!$K$3:$O$81,5,)," ")&amp;IF(K10="","",","&amp;IFERROR(VLOOKUP($K10,【選択肢】!$K$3:$O$81,5,)," ")&amp;IF(L10="","",","&amp;IFERROR(VLOOKUP($L10,【選択肢】!$K$3:$O$81,5,)," ")&amp;IF(M10="","",","&amp;IFERROR(VLOOKUP($M10,【選択肢】!$K$3:$O$81,5,)," "))))))))</f>
        <v/>
      </c>
      <c r="Q10" s="1063"/>
      <c r="R10" s="1045"/>
      <c r="S10" s="453"/>
      <c r="T10" s="453"/>
      <c r="U10" s="453"/>
      <c r="V10" s="453"/>
      <c r="W10" s="453"/>
      <c r="X10" s="453"/>
    </row>
    <row r="11" spans="1:24" ht="18.75" customHeight="1">
      <c r="B11" s="1058"/>
      <c r="C11" s="1059"/>
      <c r="D11" s="1060"/>
      <c r="E11" s="1061"/>
      <c r="F11" s="1061"/>
      <c r="G11" s="1055">
        <f>SUM(E11+F11)</f>
        <v>0</v>
      </c>
      <c r="H11" s="1062"/>
      <c r="I11" s="1062"/>
      <c r="J11" s="1062"/>
      <c r="K11" s="1062"/>
      <c r="L11" s="1062"/>
      <c r="M11" s="1062"/>
      <c r="N11" s="1056" t="str">
        <f>IF(H11="","",(IFERROR(VLOOKUP($H11,【選択肢】!$K$3:$O$81,2,)," ")&amp;IF(I11="","",","&amp;IFERROR(VLOOKUP($I11,【選択肢】!$K$3:$O$81,2,)," ")&amp;IF(J11="","",","&amp;IFERROR(VLOOKUP($J11,【選択肢】!$K$3:$O$81,2,)," ")&amp;IF(K11="","",","&amp;IFERROR(VLOOKUP($K11,【選択肢】!$K$3:$O$81,2,)," ")&amp;IF(L11="","",","&amp;IFERROR(VLOOKUP($L11,【選択肢】!$K$3:$O$81,2,)," ")&amp;IF(M11="","",","&amp;IFERROR(VLOOKUP($M11,【選択肢】!$K$3:$O$81,2,)," "))))))))</f>
        <v/>
      </c>
      <c r="O11" s="1056" t="str">
        <f>IF(H11="","",(IFERROR(VLOOKUP($H11,【選択肢】!$K$3:$O$81,4,)," ")&amp;IF(I11="","",","&amp;IFERROR(VLOOKUP($I11,【選択肢】!$K$3:$O$81,4,)," ")&amp;IF(J11="","",","&amp;IFERROR(VLOOKUP($J11,【選択肢】!$K$3:$O$81,4,)," ")&amp;IF(K11="","",","&amp;IFERROR(VLOOKUP($K11,【選択肢】!$K$3:$O$81,4,)," ")&amp;IF(L11="","",","&amp;IFERROR(VLOOKUP($L11,【選択肢】!$K$3:$O$81,4,)," ")&amp;IF(M11="","",","&amp;IFERROR(VLOOKUP($M11,【選択肢】!$K$3:$O$81,4,)," "))))))))</f>
        <v/>
      </c>
      <c r="P11" s="1056" t="str">
        <f>IF(H11="","",(IFERROR(VLOOKUP($H11,【選択肢】!$K$3:$O$81,5,)," ")&amp;IF(I11="","",","&amp;IFERROR(VLOOKUP($I11,【選択肢】!$K$3:$O$81,5,)," ")&amp;IF(J11="","",","&amp;IFERROR(VLOOKUP($J11,【選択肢】!$K$3:$O$81,5,)," ")&amp;IF(K11="","",","&amp;IFERROR(VLOOKUP($K11,【選択肢】!$K$3:$O$81,5,)," ")&amp;IF(L11="","",","&amp;IFERROR(VLOOKUP($L11,【選択肢】!$K$3:$O$81,5,)," ")&amp;IF(M11="","",","&amp;IFERROR(VLOOKUP($M11,【選択肢】!$K$3:$O$81,5,)," "))))))))</f>
        <v/>
      </c>
      <c r="Q11" s="1063"/>
      <c r="R11" s="1045"/>
      <c r="S11" s="453"/>
      <c r="T11" s="453"/>
      <c r="U11" s="453"/>
      <c r="V11" s="453"/>
      <c r="W11" s="453"/>
      <c r="X11" s="453"/>
    </row>
    <row r="12" spans="1:24" ht="18.75" customHeight="1">
      <c r="B12" s="1058"/>
      <c r="C12" s="1059"/>
      <c r="D12" s="1060"/>
      <c r="E12" s="1061"/>
      <c r="F12" s="1061"/>
      <c r="G12" s="1055">
        <f>SUM(E12+F12)</f>
        <v>0</v>
      </c>
      <c r="H12" s="1062"/>
      <c r="I12" s="1062"/>
      <c r="J12" s="1062"/>
      <c r="K12" s="1062"/>
      <c r="L12" s="1062"/>
      <c r="M12" s="1062"/>
      <c r="N12" s="1056" t="str">
        <f>IF(H12="","",(IFERROR(VLOOKUP($H12,【選択肢】!$K$3:$O$81,2,)," ")&amp;IF(I12="","",","&amp;IFERROR(VLOOKUP($I12,【選択肢】!$K$3:$O$81,2,)," ")&amp;IF(J12="","",","&amp;IFERROR(VLOOKUP($J12,【選択肢】!$K$3:$O$81,2,)," ")&amp;IF(K12="","",","&amp;IFERROR(VLOOKUP($K12,【選択肢】!$K$3:$O$81,2,)," ")&amp;IF(L12="","",","&amp;IFERROR(VLOOKUP($L12,【選択肢】!$K$3:$O$81,2,)," ")&amp;IF(M12="","",","&amp;IFERROR(VLOOKUP($M12,【選択肢】!$K$3:$O$81,2,)," "))))))))</f>
        <v/>
      </c>
      <c r="O12" s="1056" t="str">
        <f>IF(H12="","",(IFERROR(VLOOKUP($H12,【選択肢】!$K$3:$O$81,4,)," ")&amp;IF(I12="","",","&amp;IFERROR(VLOOKUP($I12,【選択肢】!$K$3:$O$81,4,)," ")&amp;IF(J12="","",","&amp;IFERROR(VLOOKUP($J12,【選択肢】!$K$3:$O$81,4,)," ")&amp;IF(K12="","",","&amp;IFERROR(VLOOKUP($K12,【選択肢】!$K$3:$O$81,4,)," ")&amp;IF(L12="","",","&amp;IFERROR(VLOOKUP($L12,【選択肢】!$K$3:$O$81,4,)," ")&amp;IF(M12="","",","&amp;IFERROR(VLOOKUP($M12,【選択肢】!$K$3:$O$81,4,)," "))))))))</f>
        <v/>
      </c>
      <c r="P12" s="1056" t="str">
        <f>IF(H12="","",(IFERROR(VLOOKUP($H12,【選択肢】!$K$3:$O$81,5,)," ")&amp;IF(I12="","",","&amp;IFERROR(VLOOKUP($I12,【選択肢】!$K$3:$O$81,5,)," ")&amp;IF(J12="","",","&amp;IFERROR(VLOOKUP($J12,【選択肢】!$K$3:$O$81,5,)," ")&amp;IF(K12="","",","&amp;IFERROR(VLOOKUP($K12,【選択肢】!$K$3:$O$81,5,)," ")&amp;IF(L12="","",","&amp;IFERROR(VLOOKUP($L12,【選択肢】!$K$3:$O$81,5,)," ")&amp;IF(M12="","",","&amp;IFERROR(VLOOKUP($M12,【選択肢】!$K$3:$O$81,5,)," "))))))))</f>
        <v/>
      </c>
      <c r="Q12" s="1063"/>
      <c r="R12" s="1045"/>
      <c r="S12" s="453"/>
      <c r="T12" s="453"/>
      <c r="U12" s="453"/>
      <c r="V12" s="453"/>
      <c r="W12" s="453"/>
      <c r="X12" s="453"/>
    </row>
    <row r="13" spans="1:24" ht="18.75" customHeight="1">
      <c r="B13" s="1058"/>
      <c r="C13" s="1059"/>
      <c r="D13" s="1060"/>
      <c r="E13" s="1061"/>
      <c r="F13" s="1061"/>
      <c r="G13" s="1055">
        <f t="shared" ref="G13:G21" si="0">SUM(E13+F13)</f>
        <v>0</v>
      </c>
      <c r="H13" s="1062"/>
      <c r="I13" s="1062"/>
      <c r="J13" s="1062"/>
      <c r="K13" s="1062"/>
      <c r="L13" s="1062"/>
      <c r="M13" s="1062"/>
      <c r="N13" s="1056" t="str">
        <f>IF(H13="","",(IFERROR(VLOOKUP($H13,【選択肢】!$K$3:$O$81,2,)," ")&amp;IF(I13="","",","&amp;IFERROR(VLOOKUP($I13,【選択肢】!$K$3:$O$81,2,)," ")&amp;IF(J13="","",","&amp;IFERROR(VLOOKUP($J13,【選択肢】!$K$3:$O$81,2,)," ")&amp;IF(K13="","",","&amp;IFERROR(VLOOKUP($K13,【選択肢】!$K$3:$O$81,2,)," ")&amp;IF(L13="","",","&amp;IFERROR(VLOOKUP($L13,【選択肢】!$K$3:$O$81,2,)," ")&amp;IF(M13="","",","&amp;IFERROR(VLOOKUP($M13,【選択肢】!$K$3:$O$81,2,)," "))))))))</f>
        <v/>
      </c>
      <c r="O13" s="1056" t="str">
        <f>IF(H13="","",(IFERROR(VLOOKUP($H13,【選択肢】!$K$3:$O$81,4,)," ")&amp;IF(I13="","",","&amp;IFERROR(VLOOKUP($I13,【選択肢】!$K$3:$O$81,4,)," ")&amp;IF(J13="","",","&amp;IFERROR(VLOOKUP($J13,【選択肢】!$K$3:$O$81,4,)," ")&amp;IF(K13="","",","&amp;IFERROR(VLOOKUP($K13,【選択肢】!$K$3:$O$81,4,)," ")&amp;IF(L13="","",","&amp;IFERROR(VLOOKUP($L13,【選択肢】!$K$3:$O$81,4,)," ")&amp;IF(M13="","",","&amp;IFERROR(VLOOKUP($M13,【選択肢】!$K$3:$O$81,4,)," "))))))))</f>
        <v/>
      </c>
      <c r="P13" s="1056" t="str">
        <f>IF(H13="","",(IFERROR(VLOOKUP($H13,【選択肢】!$K$3:$O$81,5,)," ")&amp;IF(I13="","",","&amp;IFERROR(VLOOKUP($I13,【選択肢】!$K$3:$O$81,5,)," ")&amp;IF(J13="","",","&amp;IFERROR(VLOOKUP($J13,【選択肢】!$K$3:$O$81,5,)," ")&amp;IF(K13="","",","&amp;IFERROR(VLOOKUP($K13,【選択肢】!$K$3:$O$81,5,)," ")&amp;IF(L13="","",","&amp;IFERROR(VLOOKUP($L13,【選択肢】!$K$3:$O$81,5,)," ")&amp;IF(M13="","",","&amp;IFERROR(VLOOKUP($M13,【選択肢】!$K$3:$O$81,5,)," "))))))))</f>
        <v/>
      </c>
      <c r="Q13" s="1063"/>
      <c r="R13" s="1045"/>
      <c r="S13" s="453"/>
      <c r="T13" s="453"/>
      <c r="U13" s="453"/>
      <c r="V13" s="453"/>
      <c r="W13" s="453"/>
      <c r="X13" s="453"/>
    </row>
    <row r="14" spans="1:24" ht="18.75" customHeight="1">
      <c r="B14" s="1058"/>
      <c r="C14" s="1059"/>
      <c r="D14" s="1060"/>
      <c r="E14" s="1061"/>
      <c r="F14" s="1061"/>
      <c r="G14" s="1055">
        <f t="shared" si="0"/>
        <v>0</v>
      </c>
      <c r="H14" s="1062"/>
      <c r="I14" s="1062"/>
      <c r="J14" s="1062"/>
      <c r="K14" s="1062"/>
      <c r="L14" s="1062"/>
      <c r="M14" s="1062"/>
      <c r="N14" s="1056" t="str">
        <f>IF(H14="","",(IFERROR(VLOOKUP($H14,【選択肢】!$K$3:$O$81,2,)," ")&amp;IF(I14="","",","&amp;IFERROR(VLOOKUP($I14,【選択肢】!$K$3:$O$81,2,)," ")&amp;IF(J14="","",","&amp;IFERROR(VLOOKUP($J14,【選択肢】!$K$3:$O$81,2,)," ")&amp;IF(K14="","",","&amp;IFERROR(VLOOKUP($K14,【選択肢】!$K$3:$O$81,2,)," ")&amp;IF(L14="","",","&amp;IFERROR(VLOOKUP($L14,【選択肢】!$K$3:$O$81,2,)," ")&amp;IF(M14="","",","&amp;IFERROR(VLOOKUP($M14,【選択肢】!$K$3:$O$81,2,)," "))))))))</f>
        <v/>
      </c>
      <c r="O14" s="1056" t="str">
        <f>IF(H14="","",(IFERROR(VLOOKUP($H14,【選択肢】!$K$3:$O$81,4,)," ")&amp;IF(I14="","",","&amp;IFERROR(VLOOKUP($I14,【選択肢】!$K$3:$O$81,4,)," ")&amp;IF(J14="","",","&amp;IFERROR(VLOOKUP($J14,【選択肢】!$K$3:$O$81,4,)," ")&amp;IF(K14="","",","&amp;IFERROR(VLOOKUP($K14,【選択肢】!$K$3:$O$81,4,)," ")&amp;IF(L14="","",","&amp;IFERROR(VLOOKUP($L14,【選択肢】!$K$3:$O$81,4,)," ")&amp;IF(M14="","",","&amp;IFERROR(VLOOKUP($M14,【選択肢】!$K$3:$O$81,4,)," "))))))))</f>
        <v/>
      </c>
      <c r="P14" s="1056" t="str">
        <f>IF(H14="","",(IFERROR(VLOOKUP($H14,【選択肢】!$K$3:$O$81,5,)," ")&amp;IF(I14="","",","&amp;IFERROR(VLOOKUP($I14,【選択肢】!$K$3:$O$81,5,)," ")&amp;IF(J14="","",","&amp;IFERROR(VLOOKUP($J14,【選択肢】!$K$3:$O$81,5,)," ")&amp;IF(K14="","",","&amp;IFERROR(VLOOKUP($K14,【選択肢】!$K$3:$O$81,5,)," ")&amp;IF(L14="","",","&amp;IFERROR(VLOOKUP($L14,【選択肢】!$K$3:$O$81,5,)," ")&amp;IF(M14="","",","&amp;IFERROR(VLOOKUP($M14,【選択肢】!$K$3:$O$81,5,)," "))))))))</f>
        <v/>
      </c>
      <c r="Q14" s="1063"/>
      <c r="R14" s="1045"/>
      <c r="S14" s="453"/>
      <c r="T14" s="453"/>
      <c r="U14" s="453"/>
      <c r="V14" s="453"/>
      <c r="W14" s="453"/>
      <c r="X14" s="453"/>
    </row>
    <row r="15" spans="1:24" ht="18.75" customHeight="1">
      <c r="B15" s="1058"/>
      <c r="C15" s="1059"/>
      <c r="D15" s="1060"/>
      <c r="E15" s="1061"/>
      <c r="F15" s="1061"/>
      <c r="G15" s="1055">
        <f t="shared" si="0"/>
        <v>0</v>
      </c>
      <c r="H15" s="1062"/>
      <c r="I15" s="1062"/>
      <c r="J15" s="1062"/>
      <c r="K15" s="1062"/>
      <c r="L15" s="1062"/>
      <c r="M15" s="1062"/>
      <c r="N15" s="1056" t="str">
        <f>IF(H15="","",(IFERROR(VLOOKUP($H15,【選択肢】!$K$3:$O$81,2,)," ")&amp;IF(I15="","",","&amp;IFERROR(VLOOKUP($I15,【選択肢】!$K$3:$O$81,2,)," ")&amp;IF(J15="","",","&amp;IFERROR(VLOOKUP($J15,【選択肢】!$K$3:$O$81,2,)," ")&amp;IF(K15="","",","&amp;IFERROR(VLOOKUP($K15,【選択肢】!$K$3:$O$81,2,)," ")&amp;IF(L15="","",","&amp;IFERROR(VLOOKUP($L15,【選択肢】!$K$3:$O$81,2,)," ")&amp;IF(M15="","",","&amp;IFERROR(VLOOKUP($M15,【選択肢】!$K$3:$O$81,2,)," "))))))))</f>
        <v/>
      </c>
      <c r="O15" s="1056" t="str">
        <f>IF(H15="","",(IFERROR(VLOOKUP($H15,【選択肢】!$K$3:$O$81,4,)," ")&amp;IF(I15="","",","&amp;IFERROR(VLOOKUP($I15,【選択肢】!$K$3:$O$81,4,)," ")&amp;IF(J15="","",","&amp;IFERROR(VLOOKUP($J15,【選択肢】!$K$3:$O$81,4,)," ")&amp;IF(K15="","",","&amp;IFERROR(VLOOKUP($K15,【選択肢】!$K$3:$O$81,4,)," ")&amp;IF(L15="","",","&amp;IFERROR(VLOOKUP($L15,【選択肢】!$K$3:$O$81,4,)," ")&amp;IF(M15="","",","&amp;IFERROR(VLOOKUP($M15,【選択肢】!$K$3:$O$81,4,)," "))))))))</f>
        <v/>
      </c>
      <c r="P15" s="1056" t="str">
        <f>IF(H15="","",(IFERROR(VLOOKUP($H15,【選択肢】!$K$3:$O$81,5,)," ")&amp;IF(I15="","",","&amp;IFERROR(VLOOKUP($I15,【選択肢】!$K$3:$O$81,5,)," ")&amp;IF(J15="","",","&amp;IFERROR(VLOOKUP($J15,【選択肢】!$K$3:$O$81,5,)," ")&amp;IF(K15="","",","&amp;IFERROR(VLOOKUP($K15,【選択肢】!$K$3:$O$81,5,)," ")&amp;IF(L15="","",","&amp;IFERROR(VLOOKUP($L15,【選択肢】!$K$3:$O$81,5,)," ")&amp;IF(M15="","",","&amp;IFERROR(VLOOKUP($M15,【選択肢】!$K$3:$O$81,5,)," "))))))))</f>
        <v/>
      </c>
      <c r="Q15" s="1063"/>
      <c r="R15" s="1045"/>
      <c r="S15" s="453"/>
      <c r="T15" s="453"/>
      <c r="U15" s="453"/>
      <c r="V15" s="453"/>
      <c r="W15" s="453"/>
      <c r="X15" s="453"/>
    </row>
    <row r="16" spans="1:24" ht="18.75" customHeight="1">
      <c r="B16" s="1058"/>
      <c r="C16" s="1059"/>
      <c r="D16" s="1060"/>
      <c r="E16" s="1061"/>
      <c r="F16" s="1061"/>
      <c r="G16" s="1055">
        <f t="shared" si="0"/>
        <v>0</v>
      </c>
      <c r="H16" s="1062"/>
      <c r="I16" s="1062"/>
      <c r="J16" s="1062"/>
      <c r="K16" s="1062"/>
      <c r="L16" s="1062"/>
      <c r="M16" s="1062"/>
      <c r="N16" s="1056" t="str">
        <f>IF(H16="","",(IFERROR(VLOOKUP($H16,【選択肢】!$K$3:$O$81,2,)," ")&amp;IF(I16="","",","&amp;IFERROR(VLOOKUP($I16,【選択肢】!$K$3:$O$81,2,)," ")&amp;IF(J16="","",","&amp;IFERROR(VLOOKUP($J16,【選択肢】!$K$3:$O$81,2,)," ")&amp;IF(K16="","",","&amp;IFERROR(VLOOKUP($K16,【選択肢】!$K$3:$O$81,2,)," ")&amp;IF(L16="","",","&amp;IFERROR(VLOOKUP($L16,【選択肢】!$K$3:$O$81,2,)," ")&amp;IF(M16="","",","&amp;IFERROR(VLOOKUP($M16,【選択肢】!$K$3:$O$81,2,)," "))))))))</f>
        <v/>
      </c>
      <c r="O16" s="1056" t="str">
        <f>IF(H16="","",(IFERROR(VLOOKUP($H16,【選択肢】!$K$3:$O$81,4,)," ")&amp;IF(I16="","",","&amp;IFERROR(VLOOKUP($I16,【選択肢】!$K$3:$O$81,4,)," ")&amp;IF(J16="","",","&amp;IFERROR(VLOOKUP($J16,【選択肢】!$K$3:$O$81,4,)," ")&amp;IF(K16="","",","&amp;IFERROR(VLOOKUP($K16,【選択肢】!$K$3:$O$81,4,)," ")&amp;IF(L16="","",","&amp;IFERROR(VLOOKUP($L16,【選択肢】!$K$3:$O$81,4,)," ")&amp;IF(M16="","",","&amp;IFERROR(VLOOKUP($M16,【選択肢】!$K$3:$O$81,4,)," "))))))))</f>
        <v/>
      </c>
      <c r="P16" s="1056" t="str">
        <f>IF(H16="","",(IFERROR(VLOOKUP($H16,【選択肢】!$K$3:$O$81,5,)," ")&amp;IF(I16="","",","&amp;IFERROR(VLOOKUP($I16,【選択肢】!$K$3:$O$81,5,)," ")&amp;IF(J16="","",","&amp;IFERROR(VLOOKUP($J16,【選択肢】!$K$3:$O$81,5,)," ")&amp;IF(K16="","",","&amp;IFERROR(VLOOKUP($K16,【選択肢】!$K$3:$O$81,5,)," ")&amp;IF(L16="","",","&amp;IFERROR(VLOOKUP($L16,【選択肢】!$K$3:$O$81,5,)," ")&amp;IF(M16="","",","&amp;IFERROR(VLOOKUP($M16,【選択肢】!$K$3:$O$81,5,)," "))))))))</f>
        <v/>
      </c>
      <c r="Q16" s="1063"/>
      <c r="R16" s="1045"/>
      <c r="S16" s="453"/>
      <c r="T16" s="453"/>
      <c r="U16" s="453"/>
      <c r="V16" s="453"/>
      <c r="W16" s="453"/>
      <c r="X16" s="453"/>
    </row>
    <row r="17" spans="1:24" ht="18.75" customHeight="1">
      <c r="B17" s="1058"/>
      <c r="C17" s="1059"/>
      <c r="D17" s="1060"/>
      <c r="E17" s="1061"/>
      <c r="F17" s="1061"/>
      <c r="G17" s="1055">
        <f>SUM(E17+F17)</f>
        <v>0</v>
      </c>
      <c r="H17" s="1062"/>
      <c r="I17" s="1062"/>
      <c r="J17" s="1062"/>
      <c r="K17" s="1062"/>
      <c r="L17" s="1062"/>
      <c r="M17" s="1062"/>
      <c r="N17" s="1056" t="str">
        <f>IF(H17="","",(IFERROR(VLOOKUP($H17,【選択肢】!$K$3:$O$81,2,)," ")&amp;IF(I17="","",","&amp;IFERROR(VLOOKUP($I17,【選択肢】!$K$3:$O$81,2,)," ")&amp;IF(J17="","",","&amp;IFERROR(VLOOKUP($J17,【選択肢】!$K$3:$O$81,2,)," ")&amp;IF(K17="","",","&amp;IFERROR(VLOOKUP($K17,【選択肢】!$K$3:$O$81,2,)," ")&amp;IF(L17="","",","&amp;IFERROR(VLOOKUP($L17,【選択肢】!$K$3:$O$81,2,)," ")&amp;IF(M17="","",","&amp;IFERROR(VLOOKUP($M17,【選択肢】!$K$3:$O$81,2,)," "))))))))</f>
        <v/>
      </c>
      <c r="O17" s="1056" t="str">
        <f>IF(H17="","",(IFERROR(VLOOKUP($H17,【選択肢】!$K$3:$O$81,4,)," ")&amp;IF(I17="","",","&amp;IFERROR(VLOOKUP($I17,【選択肢】!$K$3:$O$81,4,)," ")&amp;IF(J17="","",","&amp;IFERROR(VLOOKUP($J17,【選択肢】!$K$3:$O$81,4,)," ")&amp;IF(K17="","",","&amp;IFERROR(VLOOKUP($K17,【選択肢】!$K$3:$O$81,4,)," ")&amp;IF(L17="","",","&amp;IFERROR(VLOOKUP($L17,【選択肢】!$K$3:$O$81,4,)," ")&amp;IF(M17="","",","&amp;IFERROR(VLOOKUP($M17,【選択肢】!$K$3:$O$81,4,)," "))))))))</f>
        <v/>
      </c>
      <c r="P17" s="1056" t="str">
        <f>IF(H17="","",(IFERROR(VLOOKUP($H17,【選択肢】!$K$3:$O$81,5,)," ")&amp;IF(I17="","",","&amp;IFERROR(VLOOKUP($I17,【選択肢】!$K$3:$O$81,5,)," ")&amp;IF(J17="","",","&amp;IFERROR(VLOOKUP($J17,【選択肢】!$K$3:$O$81,5,)," ")&amp;IF(K17="","",","&amp;IFERROR(VLOOKUP($K17,【選択肢】!$K$3:$O$81,5,)," ")&amp;IF(L17="","",","&amp;IFERROR(VLOOKUP($L17,【選択肢】!$K$3:$O$81,5,)," ")&amp;IF(M17="","",","&amp;IFERROR(VLOOKUP($M17,【選択肢】!$K$3:$O$81,5,)," "))))))))</f>
        <v/>
      </c>
      <c r="Q17" s="1063"/>
      <c r="R17" s="1045"/>
      <c r="S17" s="453"/>
      <c r="T17" s="453"/>
      <c r="U17" s="453"/>
      <c r="V17" s="453"/>
      <c r="W17" s="453"/>
      <c r="X17" s="453"/>
    </row>
    <row r="18" spans="1:24" ht="18.75" customHeight="1">
      <c r="B18" s="1058"/>
      <c r="C18" s="1059"/>
      <c r="D18" s="1060"/>
      <c r="E18" s="1061"/>
      <c r="F18" s="1061"/>
      <c r="G18" s="1055">
        <f t="shared" si="0"/>
        <v>0</v>
      </c>
      <c r="H18" s="1062"/>
      <c r="I18" s="1062"/>
      <c r="J18" s="1062"/>
      <c r="K18" s="1062"/>
      <c r="L18" s="1062"/>
      <c r="M18" s="1062"/>
      <c r="N18" s="1056" t="str">
        <f>IF(H18="","",(IFERROR(VLOOKUP($H18,【選択肢】!$K$3:$O$81,2,)," ")&amp;IF(I18="","",","&amp;IFERROR(VLOOKUP($I18,【選択肢】!$K$3:$O$81,2,)," ")&amp;IF(J18="","",","&amp;IFERROR(VLOOKUP($J18,【選択肢】!$K$3:$O$81,2,)," ")&amp;IF(K18="","",","&amp;IFERROR(VLOOKUP($K18,【選択肢】!$K$3:$O$81,2,)," ")&amp;IF(L18="","",","&amp;IFERROR(VLOOKUP($L18,【選択肢】!$K$3:$O$81,2,)," ")&amp;IF(M18="","",","&amp;IFERROR(VLOOKUP($M18,【選択肢】!$K$3:$O$81,2,)," "))))))))</f>
        <v/>
      </c>
      <c r="O18" s="1056" t="str">
        <f>IF(H18="","",(IFERROR(VLOOKUP($H18,【選択肢】!$K$3:$O$81,4,)," ")&amp;IF(I18="","",","&amp;IFERROR(VLOOKUP($I18,【選択肢】!$K$3:$O$81,4,)," ")&amp;IF(J18="","",","&amp;IFERROR(VLOOKUP($J18,【選択肢】!$K$3:$O$81,4,)," ")&amp;IF(K18="","",","&amp;IFERROR(VLOOKUP($K18,【選択肢】!$K$3:$O$81,4,)," ")&amp;IF(L18="","",","&amp;IFERROR(VLOOKUP($L18,【選択肢】!$K$3:$O$81,4,)," ")&amp;IF(M18="","",","&amp;IFERROR(VLOOKUP($M18,【選択肢】!$K$3:$O$81,4,)," "))))))))</f>
        <v/>
      </c>
      <c r="P18" s="1056" t="str">
        <f>IF(H18="","",(IFERROR(VLOOKUP($H18,【選択肢】!$K$3:$O$81,5,)," ")&amp;IF(I18="","",","&amp;IFERROR(VLOOKUP($I18,【選択肢】!$K$3:$O$81,5,)," ")&amp;IF(J18="","",","&amp;IFERROR(VLOOKUP($J18,【選択肢】!$K$3:$O$81,5,)," ")&amp;IF(K18="","",","&amp;IFERROR(VLOOKUP($K18,【選択肢】!$K$3:$O$81,5,)," ")&amp;IF(L18="","",","&amp;IFERROR(VLOOKUP($L18,【選択肢】!$K$3:$O$81,5,)," ")&amp;IF(M18="","",","&amp;IFERROR(VLOOKUP($M18,【選択肢】!$K$3:$O$81,5,)," "))))))))</f>
        <v/>
      </c>
      <c r="Q18" s="1063"/>
      <c r="R18" s="1045"/>
      <c r="S18" s="453"/>
      <c r="T18" s="453"/>
      <c r="U18" s="453"/>
      <c r="V18" s="453"/>
      <c r="W18" s="453"/>
      <c r="X18" s="453"/>
    </row>
    <row r="19" spans="1:24" ht="18.75" customHeight="1">
      <c r="B19" s="1058"/>
      <c r="C19" s="1059"/>
      <c r="D19" s="1060"/>
      <c r="E19" s="1061"/>
      <c r="F19" s="1061"/>
      <c r="G19" s="1055">
        <f t="shared" si="0"/>
        <v>0</v>
      </c>
      <c r="H19" s="1062"/>
      <c r="I19" s="1062"/>
      <c r="J19" s="1062"/>
      <c r="K19" s="1062"/>
      <c r="L19" s="1062"/>
      <c r="M19" s="1062"/>
      <c r="N19" s="1056" t="str">
        <f>IF(H19="","",(IFERROR(VLOOKUP($H19,【選択肢】!$K$3:$O$81,2,)," ")&amp;IF(I19="","",","&amp;IFERROR(VLOOKUP($I19,【選択肢】!$K$3:$O$81,2,)," ")&amp;IF(J19="","",","&amp;IFERROR(VLOOKUP($J19,【選択肢】!$K$3:$O$81,2,)," ")&amp;IF(K19="","",","&amp;IFERROR(VLOOKUP($K19,【選択肢】!$K$3:$O$81,2,)," ")&amp;IF(L19="","",","&amp;IFERROR(VLOOKUP($L19,【選択肢】!$K$3:$O$81,2,)," ")&amp;IF(M19="","",","&amp;IFERROR(VLOOKUP($M19,【選択肢】!$K$3:$O$81,2,)," "))))))))</f>
        <v/>
      </c>
      <c r="O19" s="1056" t="str">
        <f>IF(H19="","",(IFERROR(VLOOKUP($H19,【選択肢】!$K$3:$O$81,4,)," ")&amp;IF(I19="","",","&amp;IFERROR(VLOOKUP($I19,【選択肢】!$K$3:$O$81,4,)," ")&amp;IF(J19="","",","&amp;IFERROR(VLOOKUP($J19,【選択肢】!$K$3:$O$81,4,)," ")&amp;IF(K19="","",","&amp;IFERROR(VLOOKUP($K19,【選択肢】!$K$3:$O$81,4,)," ")&amp;IF(L19="","",","&amp;IFERROR(VLOOKUP($L19,【選択肢】!$K$3:$O$81,4,)," ")&amp;IF(M19="","",","&amp;IFERROR(VLOOKUP($M19,【選択肢】!$K$3:$O$81,4,)," "))))))))</f>
        <v/>
      </c>
      <c r="P19" s="1056" t="str">
        <f>IF(H19="","",(IFERROR(VLOOKUP($H19,【選択肢】!$K$3:$O$81,5,)," ")&amp;IF(I19="","",","&amp;IFERROR(VLOOKUP($I19,【選択肢】!$K$3:$O$81,5,)," ")&amp;IF(J19="","",","&amp;IFERROR(VLOOKUP($J19,【選択肢】!$K$3:$O$81,5,)," ")&amp;IF(K19="","",","&amp;IFERROR(VLOOKUP($K19,【選択肢】!$K$3:$O$81,5,)," ")&amp;IF(L19="","",","&amp;IFERROR(VLOOKUP($L19,【選択肢】!$K$3:$O$81,5,)," ")&amp;IF(M19="","",","&amp;IFERROR(VLOOKUP($M19,【選択肢】!$K$3:$O$81,5,)," "))))))))</f>
        <v/>
      </c>
      <c r="Q19" s="1063"/>
      <c r="R19" s="1045"/>
      <c r="S19" s="453"/>
      <c r="T19" s="453"/>
      <c r="U19" s="453"/>
      <c r="V19" s="453"/>
      <c r="W19" s="453"/>
      <c r="X19" s="453"/>
    </row>
    <row r="20" spans="1:24" ht="18.75" customHeight="1">
      <c r="B20" s="1058"/>
      <c r="C20" s="1059"/>
      <c r="D20" s="1060"/>
      <c r="E20" s="1061"/>
      <c r="F20" s="1061"/>
      <c r="G20" s="1055">
        <f t="shared" si="0"/>
        <v>0</v>
      </c>
      <c r="H20" s="1062"/>
      <c r="I20" s="1062"/>
      <c r="J20" s="1062"/>
      <c r="K20" s="1062"/>
      <c r="L20" s="1062"/>
      <c r="M20" s="1062"/>
      <c r="N20" s="1056" t="str">
        <f>IF(H20="","",(IFERROR(VLOOKUP($H20,【選択肢】!$K$3:$O$81,2,)," ")&amp;IF(I20="","",","&amp;IFERROR(VLOOKUP($I20,【選択肢】!$K$3:$O$81,2,)," ")&amp;IF(J20="","",","&amp;IFERROR(VLOOKUP($J20,【選択肢】!$K$3:$O$81,2,)," ")&amp;IF(K20="","",","&amp;IFERROR(VLOOKUP($K20,【選択肢】!$K$3:$O$81,2,)," ")&amp;IF(L20="","",","&amp;IFERROR(VLOOKUP($L20,【選択肢】!$K$3:$O$81,2,)," ")&amp;IF(M20="","",","&amp;IFERROR(VLOOKUP($M20,【選択肢】!$K$3:$O$81,2,)," "))))))))</f>
        <v/>
      </c>
      <c r="O20" s="1056" t="str">
        <f>IF(H20="","",(IFERROR(VLOOKUP($H20,【選択肢】!$K$3:$O$81,4,)," ")&amp;IF(I20="","",","&amp;IFERROR(VLOOKUP($I20,【選択肢】!$K$3:$O$81,4,)," ")&amp;IF(J20="","",","&amp;IFERROR(VLOOKUP($J20,【選択肢】!$K$3:$O$81,4,)," ")&amp;IF(K20="","",","&amp;IFERROR(VLOOKUP($K20,【選択肢】!$K$3:$O$81,4,)," ")&amp;IF(L20="","",","&amp;IFERROR(VLOOKUP($L20,【選択肢】!$K$3:$O$81,4,)," ")&amp;IF(M20="","",","&amp;IFERROR(VLOOKUP($M20,【選択肢】!$K$3:$O$81,4,)," "))))))))</f>
        <v/>
      </c>
      <c r="P20" s="1056" t="str">
        <f>IF(H20="","",(IFERROR(VLOOKUP($H20,【選択肢】!$K$3:$O$81,5,)," ")&amp;IF(I20="","",","&amp;IFERROR(VLOOKUP($I20,【選択肢】!$K$3:$O$81,5,)," ")&amp;IF(J20="","",","&amp;IFERROR(VLOOKUP($J20,【選択肢】!$K$3:$O$81,5,)," ")&amp;IF(K20="","",","&amp;IFERROR(VLOOKUP($K20,【選択肢】!$K$3:$O$81,5,)," ")&amp;IF(L20="","",","&amp;IFERROR(VLOOKUP($L20,【選択肢】!$K$3:$O$81,5,)," ")&amp;IF(M20="","",","&amp;IFERROR(VLOOKUP($M20,【選択肢】!$K$3:$O$81,5,)," "))))))))</f>
        <v/>
      </c>
      <c r="Q20" s="1063"/>
      <c r="R20" s="1045"/>
      <c r="S20" s="453"/>
      <c r="T20" s="453"/>
      <c r="U20" s="453"/>
      <c r="V20" s="453"/>
      <c r="W20" s="453"/>
      <c r="X20" s="453"/>
    </row>
    <row r="21" spans="1:24" s="435" customFormat="1" ht="18.75" customHeight="1">
      <c r="B21" s="1058"/>
      <c r="C21" s="1059"/>
      <c r="D21" s="1060"/>
      <c r="E21" s="1061"/>
      <c r="F21" s="1061"/>
      <c r="G21" s="1055">
        <f t="shared" si="0"/>
        <v>0</v>
      </c>
      <c r="H21" s="1062"/>
      <c r="I21" s="1062"/>
      <c r="J21" s="1062"/>
      <c r="K21" s="1062"/>
      <c r="L21" s="1062"/>
      <c r="M21" s="1062"/>
      <c r="N21" s="1056" t="str">
        <f>IF(H21="","",(IFERROR(VLOOKUP($H21,【選択肢】!$K$3:$O$81,2,)," ")&amp;IF(I21="","",","&amp;IFERROR(VLOOKUP($I21,【選択肢】!$K$3:$O$81,2,)," ")&amp;IF(J21="","",","&amp;IFERROR(VLOOKUP($J21,【選択肢】!$K$3:$O$81,2,)," ")&amp;IF(K21="","",","&amp;IFERROR(VLOOKUP($K21,【選択肢】!$K$3:$O$81,2,)," ")&amp;IF(L21="","",","&amp;IFERROR(VLOOKUP($L21,【選択肢】!$K$3:$O$81,2,)," ")&amp;IF(M21="","",","&amp;IFERROR(VLOOKUP($M21,【選択肢】!$K$3:$O$81,2,)," "))))))))</f>
        <v/>
      </c>
      <c r="O21" s="1056" t="str">
        <f>IF(H21="","",(IFERROR(VLOOKUP($H21,【選択肢】!$K$3:$O$81,4,)," ")&amp;IF(I21="","",","&amp;IFERROR(VLOOKUP($I21,【選択肢】!$K$3:$O$81,4,)," ")&amp;IF(J21="","",","&amp;IFERROR(VLOOKUP($J21,【選択肢】!$K$3:$O$81,4,)," ")&amp;IF(K21="","",","&amp;IFERROR(VLOOKUP($K21,【選択肢】!$K$3:$O$81,4,)," ")&amp;IF(L21="","",","&amp;IFERROR(VLOOKUP($L21,【選択肢】!$K$3:$O$81,4,)," ")&amp;IF(M21="","",","&amp;IFERROR(VLOOKUP($M21,【選択肢】!$K$3:$O$81,4,)," "))))))))</f>
        <v/>
      </c>
      <c r="P21" s="1056" t="str">
        <f>IF(H21="","",(IFERROR(VLOOKUP($H21,【選択肢】!$K$3:$O$81,5,)," ")&amp;IF(I21="","",","&amp;IFERROR(VLOOKUP($I21,【選択肢】!$K$3:$O$81,5,)," ")&amp;IF(J21="","",","&amp;IFERROR(VLOOKUP($J21,【選択肢】!$K$3:$O$81,5,)," ")&amp;IF(K21="","",","&amp;IFERROR(VLOOKUP($K21,【選択肢】!$K$3:$O$81,5,)," ")&amp;IF(L21="","",","&amp;IFERROR(VLOOKUP($L21,【選択肢】!$K$3:$O$81,5,)," ")&amp;IF(M21="","",","&amp;IFERROR(VLOOKUP($M21,【選択肢】!$K$3:$O$81,5,)," "))))))))</f>
        <v/>
      </c>
      <c r="Q21" s="1063"/>
      <c r="R21" s="1045"/>
      <c r="S21" s="453"/>
      <c r="T21" s="453"/>
      <c r="U21" s="453"/>
      <c r="V21" s="453"/>
      <c r="W21" s="453"/>
      <c r="X21" s="453"/>
    </row>
    <row r="22" spans="1:24" s="435" customFormat="1" ht="18.75" customHeight="1">
      <c r="B22" s="1058"/>
      <c r="C22" s="1059"/>
      <c r="D22" s="1060"/>
      <c r="E22" s="1061"/>
      <c r="F22" s="1061"/>
      <c r="G22" s="1055">
        <f>SUM(E22+F22)</f>
        <v>0</v>
      </c>
      <c r="H22" s="1062"/>
      <c r="I22" s="1062"/>
      <c r="J22" s="1062"/>
      <c r="K22" s="1062"/>
      <c r="L22" s="1062"/>
      <c r="M22" s="1062"/>
      <c r="N22" s="1056" t="str">
        <f>IF(H22="","",(IFERROR(VLOOKUP($H22,【選択肢】!$K$3:$O$81,2,)," ")&amp;IF(I22="","",","&amp;IFERROR(VLOOKUP($I22,【選択肢】!$K$3:$O$81,2,)," ")&amp;IF(J22="","",","&amp;IFERROR(VLOOKUP($J22,【選択肢】!$K$3:$O$81,2,)," ")&amp;IF(K22="","",","&amp;IFERROR(VLOOKUP($K22,【選択肢】!$K$3:$O$81,2,)," ")&amp;IF(L22="","",","&amp;IFERROR(VLOOKUP($L22,【選択肢】!$K$3:$O$81,2,)," ")&amp;IF(M22="","",","&amp;IFERROR(VLOOKUP($M22,【選択肢】!$K$3:$O$81,2,)," "))))))))</f>
        <v/>
      </c>
      <c r="O22" s="1056" t="str">
        <f>IF(H22="","",(IFERROR(VLOOKUP($H22,【選択肢】!$K$3:$O$81,4,)," ")&amp;IF(I22="","",","&amp;IFERROR(VLOOKUP($I22,【選択肢】!$K$3:$O$81,4,)," ")&amp;IF(J22="","",","&amp;IFERROR(VLOOKUP($J22,【選択肢】!$K$3:$O$81,4,)," ")&amp;IF(K22="","",","&amp;IFERROR(VLOOKUP($K22,【選択肢】!$K$3:$O$81,4,)," ")&amp;IF(L22="","",","&amp;IFERROR(VLOOKUP($L22,【選択肢】!$K$3:$O$81,4,)," ")&amp;IF(M22="","",","&amp;IFERROR(VLOOKUP($M22,【選択肢】!$K$3:$O$81,4,)," "))))))))</f>
        <v/>
      </c>
      <c r="P22" s="1056" t="str">
        <f>IF(H22="","",(IFERROR(VLOOKUP($H22,【選択肢】!$K$3:$O$81,5,)," ")&amp;IF(I22="","",","&amp;IFERROR(VLOOKUP($I22,【選択肢】!$K$3:$O$81,5,)," ")&amp;IF(J22="","",","&amp;IFERROR(VLOOKUP($J22,【選択肢】!$K$3:$O$81,5,)," ")&amp;IF(K22="","",","&amp;IFERROR(VLOOKUP($K22,【選択肢】!$K$3:$O$81,5,)," ")&amp;IF(L22="","",","&amp;IFERROR(VLOOKUP($L22,【選択肢】!$K$3:$O$81,5,)," ")&amp;IF(M22="","",","&amp;IFERROR(VLOOKUP($M22,【選択肢】!$K$3:$O$81,5,)," "))))))))</f>
        <v/>
      </c>
      <c r="Q22" s="1063"/>
      <c r="R22" s="1045"/>
      <c r="S22" s="453"/>
      <c r="T22" s="453"/>
      <c r="U22" s="453"/>
      <c r="V22" s="453"/>
      <c r="W22" s="453"/>
      <c r="X22" s="453"/>
    </row>
    <row r="23" spans="1:24" s="435" customFormat="1" ht="18.75" customHeight="1">
      <c r="B23" s="1058"/>
      <c r="C23" s="1059"/>
      <c r="D23" s="1060"/>
      <c r="E23" s="1061"/>
      <c r="F23" s="1061"/>
      <c r="G23" s="1055">
        <f>SUM(E23+F23)</f>
        <v>0</v>
      </c>
      <c r="H23" s="1062"/>
      <c r="I23" s="1062"/>
      <c r="J23" s="1062"/>
      <c r="K23" s="1062"/>
      <c r="L23" s="1062"/>
      <c r="M23" s="1062"/>
      <c r="N23" s="1056" t="str">
        <f>IF(H23="","",(IFERROR(VLOOKUP($H23,【選択肢】!$K$3:$O$81,2,)," ")&amp;IF(I23="","",","&amp;IFERROR(VLOOKUP($I23,【選択肢】!$K$3:$O$81,2,)," ")&amp;IF(J23="","",","&amp;IFERROR(VLOOKUP($J23,【選択肢】!$K$3:$O$81,2,)," ")&amp;IF(K23="","",","&amp;IFERROR(VLOOKUP($K23,【選択肢】!$K$3:$O$81,2,)," ")&amp;IF(L23="","",","&amp;IFERROR(VLOOKUP($L23,【選択肢】!$K$3:$O$81,2,)," ")&amp;IF(M23="","",","&amp;IFERROR(VLOOKUP($M23,【選択肢】!$K$3:$O$81,2,)," "))))))))</f>
        <v/>
      </c>
      <c r="O23" s="1056" t="str">
        <f>IF(H23="","",(IFERROR(VLOOKUP($H23,【選択肢】!$K$3:$O$81,4,)," ")&amp;IF(I23="","",","&amp;IFERROR(VLOOKUP($I23,【選択肢】!$K$3:$O$81,4,)," ")&amp;IF(J23="","",","&amp;IFERROR(VLOOKUP($J23,【選択肢】!$K$3:$O$81,4,)," ")&amp;IF(K23="","",","&amp;IFERROR(VLOOKUP($K23,【選択肢】!$K$3:$O$81,4,)," ")&amp;IF(L23="","",","&amp;IFERROR(VLOOKUP($L23,【選択肢】!$K$3:$O$81,4,)," ")&amp;IF(M23="","",","&amp;IFERROR(VLOOKUP($M23,【選択肢】!$K$3:$O$81,4,)," "))))))))</f>
        <v/>
      </c>
      <c r="P23" s="1056" t="str">
        <f>IF(H23="","",(IFERROR(VLOOKUP($H23,【選択肢】!$K$3:$O$81,5,)," ")&amp;IF(I23="","",","&amp;IFERROR(VLOOKUP($I23,【選択肢】!$K$3:$O$81,5,)," ")&amp;IF(J23="","",","&amp;IFERROR(VLOOKUP($J23,【選択肢】!$K$3:$O$81,5,)," ")&amp;IF(K23="","",","&amp;IFERROR(VLOOKUP($K23,【選択肢】!$K$3:$O$81,5,)," ")&amp;IF(L23="","",","&amp;IFERROR(VLOOKUP($L23,【選択肢】!$K$3:$O$81,5,)," ")&amp;IF(M23="","",","&amp;IFERROR(VLOOKUP($M23,【選択肢】!$K$3:$O$81,5,)," "))))))))</f>
        <v/>
      </c>
      <c r="Q23" s="1063"/>
      <c r="R23" s="1045"/>
      <c r="S23" s="453"/>
      <c r="T23" s="453"/>
      <c r="U23" s="453"/>
      <c r="V23" s="453"/>
      <c r="W23" s="453"/>
      <c r="X23" s="453"/>
    </row>
    <row r="24" spans="1:24" ht="18.75" customHeight="1">
      <c r="B24" s="1058"/>
      <c r="C24" s="1059"/>
      <c r="D24" s="1060"/>
      <c r="E24" s="1061"/>
      <c r="F24" s="1061"/>
      <c r="G24" s="1055">
        <f t="shared" ref="G24:G26" si="1">SUM(E24+F24)</f>
        <v>0</v>
      </c>
      <c r="H24" s="1062"/>
      <c r="I24" s="1062"/>
      <c r="J24" s="1062"/>
      <c r="K24" s="1062"/>
      <c r="L24" s="1062"/>
      <c r="M24" s="1062"/>
      <c r="N24" s="1056" t="str">
        <f>IF(H24="","",(IFERROR(VLOOKUP($H24,【選択肢】!$K$3:$O$81,2,)," ")&amp;IF(I24="","",","&amp;IFERROR(VLOOKUP($I24,【選択肢】!$K$3:$O$81,2,)," ")&amp;IF(J24="","",","&amp;IFERROR(VLOOKUP($J24,【選択肢】!$K$3:$O$81,2,)," ")&amp;IF(K24="","",","&amp;IFERROR(VLOOKUP($K24,【選択肢】!$K$3:$O$81,2,)," ")&amp;IF(L24="","",","&amp;IFERROR(VLOOKUP($L24,【選択肢】!$K$3:$O$81,2,)," ")&amp;IF(M24="","",","&amp;IFERROR(VLOOKUP($M24,【選択肢】!$K$3:$O$81,2,)," "))))))))</f>
        <v/>
      </c>
      <c r="O24" s="1056" t="str">
        <f>IF(H24="","",(IFERROR(VLOOKUP($H24,【選択肢】!$K$3:$O$81,4,)," ")&amp;IF(I24="","",","&amp;IFERROR(VLOOKUP($I24,【選択肢】!$K$3:$O$81,4,)," ")&amp;IF(J24="","",","&amp;IFERROR(VLOOKUP($J24,【選択肢】!$K$3:$O$81,4,)," ")&amp;IF(K24="","",","&amp;IFERROR(VLOOKUP($K24,【選択肢】!$K$3:$O$81,4,)," ")&amp;IF(L24="","",","&amp;IFERROR(VLOOKUP($L24,【選択肢】!$K$3:$O$81,4,)," ")&amp;IF(M24="","",","&amp;IFERROR(VLOOKUP($M24,【選択肢】!$K$3:$O$81,4,)," "))))))))</f>
        <v/>
      </c>
      <c r="P24" s="1056" t="str">
        <f>IF(H24="","",(IFERROR(VLOOKUP($H24,【選択肢】!$K$3:$O$81,5,)," ")&amp;IF(I24="","",","&amp;IFERROR(VLOOKUP($I24,【選択肢】!$K$3:$O$81,5,)," ")&amp;IF(J24="","",","&amp;IFERROR(VLOOKUP($J24,【選択肢】!$K$3:$O$81,5,)," ")&amp;IF(K24="","",","&amp;IFERROR(VLOOKUP($K24,【選択肢】!$K$3:$O$81,5,)," ")&amp;IF(L24="","",","&amp;IFERROR(VLOOKUP($L24,【選択肢】!$K$3:$O$81,5,)," ")&amp;IF(M24="","",","&amp;IFERROR(VLOOKUP($M24,【選択肢】!$K$3:$O$81,5,)," "))))))))</f>
        <v/>
      </c>
      <c r="Q24" s="1063"/>
      <c r="R24" s="1045"/>
      <c r="S24" s="453"/>
      <c r="T24" s="453"/>
      <c r="U24" s="453"/>
      <c r="V24" s="453"/>
      <c r="W24" s="453"/>
      <c r="X24" s="453"/>
    </row>
    <row r="25" spans="1:24" s="435" customFormat="1" ht="18.75" customHeight="1">
      <c r="B25" s="1058"/>
      <c r="C25" s="1059"/>
      <c r="D25" s="1060"/>
      <c r="E25" s="1061"/>
      <c r="F25" s="1061"/>
      <c r="G25" s="1055">
        <f t="shared" si="1"/>
        <v>0</v>
      </c>
      <c r="H25" s="1062"/>
      <c r="I25" s="1062"/>
      <c r="J25" s="1062"/>
      <c r="K25" s="1062"/>
      <c r="L25" s="1062"/>
      <c r="M25" s="1062"/>
      <c r="N25" s="1056" t="str">
        <f>IF(H25="","",(IFERROR(VLOOKUP($H25,【選択肢】!$K$3:$O$81,2,)," ")&amp;IF(I25="","",","&amp;IFERROR(VLOOKUP($I25,【選択肢】!$K$3:$O$81,2,)," ")&amp;IF(J25="","",","&amp;IFERROR(VLOOKUP($J25,【選択肢】!$K$3:$O$81,2,)," ")&amp;IF(K25="","",","&amp;IFERROR(VLOOKUP($K25,【選択肢】!$K$3:$O$81,2,)," ")&amp;IF(L25="","",","&amp;IFERROR(VLOOKUP($L25,【選択肢】!$K$3:$O$81,2,)," ")&amp;IF(M25="","",","&amp;IFERROR(VLOOKUP($M25,【選択肢】!$K$3:$O$81,2,)," "))))))))</f>
        <v/>
      </c>
      <c r="O25" s="1056" t="str">
        <f>IF(H25="","",(IFERROR(VLOOKUP($H25,【選択肢】!$K$3:$O$81,4,)," ")&amp;IF(I25="","",","&amp;IFERROR(VLOOKUP($I25,【選択肢】!$K$3:$O$81,4,)," ")&amp;IF(J25="","",","&amp;IFERROR(VLOOKUP($J25,【選択肢】!$K$3:$O$81,4,)," ")&amp;IF(K25="","",","&amp;IFERROR(VLOOKUP($K25,【選択肢】!$K$3:$O$81,4,)," ")&amp;IF(L25="","",","&amp;IFERROR(VLOOKUP($L25,【選択肢】!$K$3:$O$81,4,)," ")&amp;IF(M25="","",","&amp;IFERROR(VLOOKUP($M25,【選択肢】!$K$3:$O$81,4,)," "))))))))</f>
        <v/>
      </c>
      <c r="P25" s="1056" t="str">
        <f>IF(H25="","",(IFERROR(VLOOKUP($H25,【選択肢】!$K$3:$O$81,5,)," ")&amp;IF(I25="","",","&amp;IFERROR(VLOOKUP($I25,【選択肢】!$K$3:$O$81,5,)," ")&amp;IF(J25="","",","&amp;IFERROR(VLOOKUP($J25,【選択肢】!$K$3:$O$81,5,)," ")&amp;IF(K25="","",","&amp;IFERROR(VLOOKUP($K25,【選択肢】!$K$3:$O$81,5,)," ")&amp;IF(L25="","",","&amp;IFERROR(VLOOKUP($L25,【選択肢】!$K$3:$O$81,5,)," ")&amp;IF(M25="","",","&amp;IFERROR(VLOOKUP($M25,【選択肢】!$K$3:$O$81,5,)," "))))))))</f>
        <v/>
      </c>
      <c r="Q25" s="1063"/>
      <c r="R25" s="1045"/>
      <c r="S25" s="453"/>
      <c r="T25" s="453"/>
      <c r="U25" s="453"/>
      <c r="V25" s="453"/>
      <c r="W25" s="453"/>
      <c r="X25" s="453"/>
    </row>
    <row r="26" spans="1:24" ht="18.75" customHeight="1">
      <c r="B26" s="1058"/>
      <c r="C26" s="1059"/>
      <c r="D26" s="1060"/>
      <c r="E26" s="1061"/>
      <c r="F26" s="1061"/>
      <c r="G26" s="1055">
        <f t="shared" si="1"/>
        <v>0</v>
      </c>
      <c r="H26" s="1062"/>
      <c r="I26" s="1062"/>
      <c r="J26" s="1062"/>
      <c r="K26" s="1062"/>
      <c r="L26" s="1062"/>
      <c r="M26" s="1062"/>
      <c r="N26" s="1056" t="str">
        <f>IF(H26="","",(IFERROR(VLOOKUP($H26,【選択肢】!$K$3:$O$81,2,)," ")&amp;IF(I26="","",","&amp;IFERROR(VLOOKUP($I26,【選択肢】!$K$3:$O$81,2,)," ")&amp;IF(J26="","",","&amp;IFERROR(VLOOKUP($J26,【選択肢】!$K$3:$O$81,2,)," ")&amp;IF(K26="","",","&amp;IFERROR(VLOOKUP($K26,【選択肢】!$K$3:$O$81,2,)," ")&amp;IF(L26="","",","&amp;IFERROR(VLOOKUP($L26,【選択肢】!$K$3:$O$81,2,)," ")&amp;IF(M26="","",","&amp;IFERROR(VLOOKUP($M26,【選択肢】!$K$3:$O$81,2,)," "))))))))</f>
        <v/>
      </c>
      <c r="O26" s="1056" t="str">
        <f>IF(H26="","",(IFERROR(VLOOKUP($H26,【選択肢】!$K$3:$O$81,4,)," ")&amp;IF(I26="","",","&amp;IFERROR(VLOOKUP($I26,【選択肢】!$K$3:$O$81,4,)," ")&amp;IF(J26="","",","&amp;IFERROR(VLOOKUP($J26,【選択肢】!$K$3:$O$81,4,)," ")&amp;IF(K26="","",","&amp;IFERROR(VLOOKUP($K26,【選択肢】!$K$3:$O$81,4,)," ")&amp;IF(L26="","",","&amp;IFERROR(VLOOKUP($L26,【選択肢】!$K$3:$O$81,4,)," ")&amp;IF(M26="","",","&amp;IFERROR(VLOOKUP($M26,【選択肢】!$K$3:$O$81,4,)," "))))))))</f>
        <v/>
      </c>
      <c r="P26" s="1056" t="str">
        <f>IF(H26="","",(IFERROR(VLOOKUP($H26,【選択肢】!$K$3:$O$81,5,)," ")&amp;IF(I26="","",","&amp;IFERROR(VLOOKUP($I26,【選択肢】!$K$3:$O$81,5,)," ")&amp;IF(J26="","",","&amp;IFERROR(VLOOKUP($J26,【選択肢】!$K$3:$O$81,5,)," ")&amp;IF(K26="","",","&amp;IFERROR(VLOOKUP($K26,【選択肢】!$K$3:$O$81,5,)," ")&amp;IF(L26="","",","&amp;IFERROR(VLOOKUP($L26,【選択肢】!$K$3:$O$81,5,)," ")&amp;IF(M26="","",","&amp;IFERROR(VLOOKUP($M26,【選択肢】!$K$3:$O$81,5,)," "))))))))</f>
        <v/>
      </c>
      <c r="Q26" s="1063"/>
      <c r="R26" s="1045"/>
      <c r="S26" s="453"/>
      <c r="T26" s="453"/>
      <c r="U26" s="453"/>
      <c r="V26" s="453"/>
      <c r="W26" s="453"/>
      <c r="X26" s="453"/>
    </row>
    <row r="27" spans="1:24" s="1057" customFormat="1" ht="19.5" customHeight="1">
      <c r="A27" s="453"/>
      <c r="B27" s="1058"/>
      <c r="C27" s="1059"/>
      <c r="D27" s="1060"/>
      <c r="E27" s="1061"/>
      <c r="F27" s="1061"/>
      <c r="G27" s="1055">
        <f>SUM(E27+F27)</f>
        <v>0</v>
      </c>
      <c r="H27" s="1062"/>
      <c r="I27" s="1062"/>
      <c r="J27" s="1062"/>
      <c r="K27" s="1062"/>
      <c r="L27" s="1062"/>
      <c r="M27" s="1062"/>
      <c r="N27" s="1056" t="str">
        <f>IF(H27="","",(IFERROR(VLOOKUP($H27,【選択肢】!$K$3:$O$81,2,)," ")&amp;IF(I27="","",","&amp;IFERROR(VLOOKUP($I27,【選択肢】!$K$3:$O$81,2,)," ")&amp;IF(J27="","",","&amp;IFERROR(VLOOKUP($J27,【選択肢】!$K$3:$O$81,2,)," ")&amp;IF(K27="","",","&amp;IFERROR(VLOOKUP($K27,【選択肢】!$K$3:$O$81,2,)," ")&amp;IF(L27="","",","&amp;IFERROR(VLOOKUP($L27,【選択肢】!$K$3:$O$81,2,)," ")&amp;IF(M27="","",","&amp;IFERROR(VLOOKUP($M27,【選択肢】!$K$3:$O$81,2,)," "))))))))</f>
        <v/>
      </c>
      <c r="O27" s="1056" t="str">
        <f>IF(H27="","",(IFERROR(VLOOKUP($H27,【選択肢】!$K$3:$O$81,4,)," ")&amp;IF(I27="","",","&amp;IFERROR(VLOOKUP($I27,【選択肢】!$K$3:$O$81,4,)," ")&amp;IF(J27="","",","&amp;IFERROR(VLOOKUP($J27,【選択肢】!$K$3:$O$81,4,)," ")&amp;IF(K27="","",","&amp;IFERROR(VLOOKUP($K27,【選択肢】!$K$3:$O$81,4,)," ")&amp;IF(L27="","",","&amp;IFERROR(VLOOKUP($L27,【選択肢】!$K$3:$O$81,4,)," ")&amp;IF(M27="","",","&amp;IFERROR(VLOOKUP($M27,【選択肢】!$K$3:$O$81,4,)," "))))))))</f>
        <v/>
      </c>
      <c r="P27" s="1056" t="str">
        <f>IF(H27="","",(IFERROR(VLOOKUP($H27,【選択肢】!$K$3:$O$81,5,)," ")&amp;IF(I27="","",","&amp;IFERROR(VLOOKUP($I27,【選択肢】!$K$3:$O$81,5,)," ")&amp;IF(J27="","",","&amp;IFERROR(VLOOKUP($J27,【選択肢】!$K$3:$O$81,5,)," ")&amp;IF(K27="","",","&amp;IFERROR(VLOOKUP($K27,【選択肢】!$K$3:$O$81,5,)," ")&amp;IF(L27="","",","&amp;IFERROR(VLOOKUP($L27,【選択肢】!$K$3:$O$81,5,)," ")&amp;IF(M27="","",","&amp;IFERROR(VLOOKUP($M27,【選択肢】!$K$3:$O$81,5,)," "))))))))</f>
        <v/>
      </c>
      <c r="Q27" s="1063"/>
      <c r="R27" s="1045"/>
      <c r="S27" s="453"/>
      <c r="T27" s="453"/>
      <c r="U27" s="453"/>
      <c r="V27" s="453"/>
      <c r="W27" s="453"/>
      <c r="X27" s="453"/>
    </row>
    <row r="28" spans="1:24" s="1057" customFormat="1" ht="19.5" customHeight="1">
      <c r="B28" s="1058"/>
      <c r="C28" s="1059"/>
      <c r="D28" s="1060"/>
      <c r="E28" s="1061"/>
      <c r="F28" s="1061"/>
      <c r="G28" s="1055">
        <f>SUM(E28+F28)</f>
        <v>0</v>
      </c>
      <c r="H28" s="1062"/>
      <c r="I28" s="1062"/>
      <c r="J28" s="1062"/>
      <c r="K28" s="1062"/>
      <c r="L28" s="1062"/>
      <c r="M28" s="1062"/>
      <c r="N28" s="1056" t="str">
        <f>IF(H28="","",(IFERROR(VLOOKUP($H28,【選択肢】!$K$3:$O$81,2,)," ")&amp;IF(I28="","",","&amp;IFERROR(VLOOKUP($I28,【選択肢】!$K$3:$O$81,2,)," ")&amp;IF(J28="","",","&amp;IFERROR(VLOOKUP($J28,【選択肢】!$K$3:$O$81,2,)," ")&amp;IF(K28="","",","&amp;IFERROR(VLOOKUP($K28,【選択肢】!$K$3:$O$81,2,)," ")&amp;IF(L28="","",","&amp;IFERROR(VLOOKUP($L28,【選択肢】!$K$3:$O$81,2,)," ")&amp;IF(M28="","",","&amp;IFERROR(VLOOKUP($M28,【選択肢】!$K$3:$O$81,2,)," "))))))))</f>
        <v/>
      </c>
      <c r="O28" s="1056" t="str">
        <f>IF(H28="","",(IFERROR(VLOOKUP($H28,【選択肢】!$K$3:$O$81,4,)," ")&amp;IF(I28="","",","&amp;IFERROR(VLOOKUP($I28,【選択肢】!$K$3:$O$81,4,)," ")&amp;IF(J28="","",","&amp;IFERROR(VLOOKUP($J28,【選択肢】!$K$3:$O$81,4,)," ")&amp;IF(K28="","",","&amp;IFERROR(VLOOKUP($K28,【選択肢】!$K$3:$O$81,4,)," ")&amp;IF(L28="","",","&amp;IFERROR(VLOOKUP($L28,【選択肢】!$K$3:$O$81,4,)," ")&amp;IF(M28="","",","&amp;IFERROR(VLOOKUP($M28,【選択肢】!$K$3:$O$81,4,)," "))))))))</f>
        <v/>
      </c>
      <c r="P28" s="1056" t="str">
        <f>IF(H28="","",(IFERROR(VLOOKUP($H28,【選択肢】!$K$3:$O$81,5,)," ")&amp;IF(I28="","",","&amp;IFERROR(VLOOKUP($I28,【選択肢】!$K$3:$O$81,5,)," ")&amp;IF(J28="","",","&amp;IFERROR(VLOOKUP($J28,【選択肢】!$K$3:$O$81,5,)," ")&amp;IF(K28="","",","&amp;IFERROR(VLOOKUP($K28,【選択肢】!$K$3:$O$81,5,)," ")&amp;IF(L28="","",","&amp;IFERROR(VLOOKUP($L28,【選択肢】!$K$3:$O$81,5,)," ")&amp;IF(M28="","",","&amp;IFERROR(VLOOKUP($M28,【選択肢】!$K$3:$O$81,5,)," "))))))))</f>
        <v/>
      </c>
      <c r="Q28" s="1063"/>
      <c r="R28" s="1045"/>
      <c r="S28" s="453"/>
      <c r="T28" s="453"/>
      <c r="U28" s="453"/>
      <c r="V28" s="453"/>
      <c r="W28" s="453"/>
      <c r="X28" s="453"/>
    </row>
    <row r="29" spans="1:24" s="1057" customFormat="1" ht="18.75" customHeight="1">
      <c r="B29" s="1058"/>
      <c r="C29" s="1059"/>
      <c r="D29" s="1060"/>
      <c r="E29" s="1061"/>
      <c r="F29" s="1061"/>
      <c r="G29" s="1055">
        <f>SUM(E29+F29)</f>
        <v>0</v>
      </c>
      <c r="H29" s="1062"/>
      <c r="I29" s="1062"/>
      <c r="J29" s="1062"/>
      <c r="K29" s="1062"/>
      <c r="L29" s="1062"/>
      <c r="M29" s="1062"/>
      <c r="N29" s="1056" t="str">
        <f>IF(H29="","",(IFERROR(VLOOKUP($H29,【選択肢】!$K$3:$O$81,2,)," ")&amp;IF(I29="","",","&amp;IFERROR(VLOOKUP($I29,【選択肢】!$K$3:$O$81,2,)," ")&amp;IF(J29="","",","&amp;IFERROR(VLOOKUP($J29,【選択肢】!$K$3:$O$81,2,)," ")&amp;IF(K29="","",","&amp;IFERROR(VLOOKUP($K29,【選択肢】!$K$3:$O$81,2,)," ")&amp;IF(L29="","",","&amp;IFERROR(VLOOKUP($L29,【選択肢】!$K$3:$O$81,2,)," ")&amp;IF(M29="","",","&amp;IFERROR(VLOOKUP($M29,【選択肢】!$K$3:$O$81,2,)," "))))))))</f>
        <v/>
      </c>
      <c r="O29" s="1056" t="str">
        <f>IF(H29="","",(IFERROR(VLOOKUP($H29,【選択肢】!$K$3:$O$81,4,)," ")&amp;IF(I29="","",","&amp;IFERROR(VLOOKUP($I29,【選択肢】!$K$3:$O$81,4,)," ")&amp;IF(J29="","",","&amp;IFERROR(VLOOKUP($J29,【選択肢】!$K$3:$O$81,4,)," ")&amp;IF(K29="","",","&amp;IFERROR(VLOOKUP($K29,【選択肢】!$K$3:$O$81,4,)," ")&amp;IF(L29="","",","&amp;IFERROR(VLOOKUP($L29,【選択肢】!$K$3:$O$81,4,)," ")&amp;IF(M29="","",","&amp;IFERROR(VLOOKUP($M29,【選択肢】!$K$3:$O$81,4,)," "))))))))</f>
        <v/>
      </c>
      <c r="P29" s="1056" t="str">
        <f>IF(H29="","",(IFERROR(VLOOKUP($H29,【選択肢】!$K$3:$O$81,5,)," ")&amp;IF(I29="","",","&amp;IFERROR(VLOOKUP($I29,【選択肢】!$K$3:$O$81,5,)," ")&amp;IF(J29="","",","&amp;IFERROR(VLOOKUP($J29,【選択肢】!$K$3:$O$81,5,)," ")&amp;IF(K29="","",","&amp;IFERROR(VLOOKUP($K29,【選択肢】!$K$3:$O$81,5,)," ")&amp;IF(L29="","",","&amp;IFERROR(VLOOKUP($L29,【選択肢】!$K$3:$O$81,5,)," ")&amp;IF(M29="","",","&amp;IFERROR(VLOOKUP($M29,【選択肢】!$K$3:$O$81,5,)," "))))))))</f>
        <v/>
      </c>
      <c r="Q29" s="1063"/>
      <c r="R29" s="1045"/>
      <c r="S29" s="453"/>
      <c r="T29" s="453"/>
      <c r="U29" s="453"/>
      <c r="V29" s="453"/>
      <c r="W29" s="453"/>
      <c r="X29" s="453"/>
    </row>
    <row r="30" spans="1:24" s="1057" customFormat="1" ht="18.75" customHeight="1">
      <c r="B30" s="1058"/>
      <c r="C30" s="1059"/>
      <c r="D30" s="1060"/>
      <c r="E30" s="1061"/>
      <c r="F30" s="1061"/>
      <c r="G30" s="1055">
        <f>SUM(E30+F30)</f>
        <v>0</v>
      </c>
      <c r="H30" s="1062"/>
      <c r="I30" s="1062"/>
      <c r="J30" s="1062"/>
      <c r="K30" s="1062"/>
      <c r="L30" s="1062"/>
      <c r="M30" s="1062"/>
      <c r="N30" s="1056" t="str">
        <f>IF(H30="","",(IFERROR(VLOOKUP($H30,【選択肢】!$K$3:$O$81,2,)," ")&amp;IF(I30="","",","&amp;IFERROR(VLOOKUP($I30,【選択肢】!$K$3:$O$81,2,)," ")&amp;IF(J30="","",","&amp;IFERROR(VLOOKUP($J30,【選択肢】!$K$3:$O$81,2,)," ")&amp;IF(K30="","",","&amp;IFERROR(VLOOKUP($K30,【選択肢】!$K$3:$O$81,2,)," ")&amp;IF(L30="","",","&amp;IFERROR(VLOOKUP($L30,【選択肢】!$K$3:$O$81,2,)," ")&amp;IF(M30="","",","&amp;IFERROR(VLOOKUP($M30,【選択肢】!$K$3:$O$81,2,)," "))))))))</f>
        <v/>
      </c>
      <c r="O30" s="1056" t="str">
        <f>IF(H30="","",(IFERROR(VLOOKUP($H30,【選択肢】!$K$3:$O$81,4,)," ")&amp;IF(I30="","",","&amp;IFERROR(VLOOKUP($I30,【選択肢】!$K$3:$O$81,4,)," ")&amp;IF(J30="","",","&amp;IFERROR(VLOOKUP($J30,【選択肢】!$K$3:$O$81,4,)," ")&amp;IF(K30="","",","&amp;IFERROR(VLOOKUP($K30,【選択肢】!$K$3:$O$81,4,)," ")&amp;IF(L30="","",","&amp;IFERROR(VLOOKUP($L30,【選択肢】!$K$3:$O$81,4,)," ")&amp;IF(M30="","",","&amp;IFERROR(VLOOKUP($M30,【選択肢】!$K$3:$O$81,4,)," "))))))))</f>
        <v/>
      </c>
      <c r="P30" s="1056" t="str">
        <f>IF(H30="","",(IFERROR(VLOOKUP($H30,【選択肢】!$K$3:$O$81,5,)," ")&amp;IF(I30="","",","&amp;IFERROR(VLOOKUP($I30,【選択肢】!$K$3:$O$81,5,)," ")&amp;IF(J30="","",","&amp;IFERROR(VLOOKUP($J30,【選択肢】!$K$3:$O$81,5,)," ")&amp;IF(K30="","",","&amp;IFERROR(VLOOKUP($K30,【選択肢】!$K$3:$O$81,5,)," ")&amp;IF(L30="","",","&amp;IFERROR(VLOOKUP($L30,【選択肢】!$K$3:$O$81,5,)," ")&amp;IF(M30="","",","&amp;IFERROR(VLOOKUP($M30,【選択肢】!$K$3:$O$81,5,)," "))))))))</f>
        <v/>
      </c>
      <c r="Q30" s="1063"/>
      <c r="R30" s="1045"/>
      <c r="S30" s="453"/>
      <c r="T30" s="453"/>
      <c r="U30" s="453"/>
      <c r="V30" s="453"/>
      <c r="W30" s="453"/>
      <c r="X30" s="453"/>
    </row>
    <row r="31" spans="1:24" s="1057" customFormat="1" ht="18.75" customHeight="1">
      <c r="B31" s="1058"/>
      <c r="C31" s="1059"/>
      <c r="D31" s="1060"/>
      <c r="E31" s="1061"/>
      <c r="F31" s="1061"/>
      <c r="G31" s="1055">
        <f t="shared" ref="G31:G34" si="2">SUM(E31+F31)</f>
        <v>0</v>
      </c>
      <c r="H31" s="1062"/>
      <c r="I31" s="1062"/>
      <c r="J31" s="1062"/>
      <c r="K31" s="1062"/>
      <c r="L31" s="1062"/>
      <c r="M31" s="1062"/>
      <c r="N31" s="1056" t="str">
        <f>IF(H31="","",(IFERROR(VLOOKUP($H31,【選択肢】!$K$3:$O$81,2,)," ")&amp;IF(I31="","",","&amp;IFERROR(VLOOKUP($I31,【選択肢】!$K$3:$O$81,2,)," ")&amp;IF(J31="","",","&amp;IFERROR(VLOOKUP($J31,【選択肢】!$K$3:$O$81,2,)," ")&amp;IF(K31="","",","&amp;IFERROR(VLOOKUP($K31,【選択肢】!$K$3:$O$81,2,)," ")&amp;IF(L31="","",","&amp;IFERROR(VLOOKUP($L31,【選択肢】!$K$3:$O$81,2,)," ")&amp;IF(M31="","",","&amp;IFERROR(VLOOKUP($M31,【選択肢】!$K$3:$O$81,2,)," "))))))))</f>
        <v/>
      </c>
      <c r="O31" s="1056" t="str">
        <f>IF(H31="","",(IFERROR(VLOOKUP($H31,【選択肢】!$K$3:$O$81,4,)," ")&amp;IF(I31="","",","&amp;IFERROR(VLOOKUP($I31,【選択肢】!$K$3:$O$81,4,)," ")&amp;IF(J31="","",","&amp;IFERROR(VLOOKUP($J31,【選択肢】!$K$3:$O$81,4,)," ")&amp;IF(K31="","",","&amp;IFERROR(VLOOKUP($K31,【選択肢】!$K$3:$O$81,4,)," ")&amp;IF(L31="","",","&amp;IFERROR(VLOOKUP($L31,【選択肢】!$K$3:$O$81,4,)," ")&amp;IF(M31="","",","&amp;IFERROR(VLOOKUP($M31,【選択肢】!$K$3:$O$81,4,)," "))))))))</f>
        <v/>
      </c>
      <c r="P31" s="1056" t="str">
        <f>IF(H31="","",(IFERROR(VLOOKUP($H31,【選択肢】!$K$3:$O$81,5,)," ")&amp;IF(I31="","",","&amp;IFERROR(VLOOKUP($I31,【選択肢】!$K$3:$O$81,5,)," ")&amp;IF(J31="","",","&amp;IFERROR(VLOOKUP($J31,【選択肢】!$K$3:$O$81,5,)," ")&amp;IF(K31="","",","&amp;IFERROR(VLOOKUP($K31,【選択肢】!$K$3:$O$81,5,)," ")&amp;IF(L31="","",","&amp;IFERROR(VLOOKUP($L31,【選択肢】!$K$3:$O$81,5,)," ")&amp;IF(M31="","",","&amp;IFERROR(VLOOKUP($M31,【選択肢】!$K$3:$O$81,5,)," "))))))))</f>
        <v/>
      </c>
      <c r="Q31" s="1063"/>
      <c r="R31" s="1045"/>
      <c r="S31" s="453"/>
      <c r="T31" s="453"/>
      <c r="U31" s="453"/>
      <c r="V31" s="453"/>
      <c r="W31" s="453"/>
      <c r="X31" s="453"/>
    </row>
    <row r="32" spans="1:24" s="1057" customFormat="1" ht="18.75" customHeight="1">
      <c r="B32" s="1058"/>
      <c r="C32" s="1059"/>
      <c r="D32" s="1060"/>
      <c r="E32" s="1061"/>
      <c r="F32" s="1061"/>
      <c r="G32" s="1055">
        <f t="shared" si="2"/>
        <v>0</v>
      </c>
      <c r="H32" s="1062"/>
      <c r="I32" s="1062"/>
      <c r="J32" s="1062"/>
      <c r="K32" s="1062"/>
      <c r="L32" s="1062"/>
      <c r="M32" s="1062"/>
      <c r="N32" s="1056" t="str">
        <f>IF(H32="","",(IFERROR(VLOOKUP($H32,【選択肢】!$K$3:$O$81,2,)," ")&amp;IF(I32="","",","&amp;IFERROR(VLOOKUP($I32,【選択肢】!$K$3:$O$81,2,)," ")&amp;IF(J32="","",","&amp;IFERROR(VLOOKUP($J32,【選択肢】!$K$3:$O$81,2,)," ")&amp;IF(K32="","",","&amp;IFERROR(VLOOKUP($K32,【選択肢】!$K$3:$O$81,2,)," ")&amp;IF(L32="","",","&amp;IFERROR(VLOOKUP($L32,【選択肢】!$K$3:$O$81,2,)," ")&amp;IF(M32="","",","&amp;IFERROR(VLOOKUP($M32,【選択肢】!$K$3:$O$81,2,)," "))))))))</f>
        <v/>
      </c>
      <c r="O32" s="1056" t="str">
        <f>IF(H32="","",(IFERROR(VLOOKUP($H32,【選択肢】!$K$3:$O$81,4,)," ")&amp;IF(I32="","",","&amp;IFERROR(VLOOKUP($I32,【選択肢】!$K$3:$O$81,4,)," ")&amp;IF(J32="","",","&amp;IFERROR(VLOOKUP($J32,【選択肢】!$K$3:$O$81,4,)," ")&amp;IF(K32="","",","&amp;IFERROR(VLOOKUP($K32,【選択肢】!$K$3:$O$81,4,)," ")&amp;IF(L32="","",","&amp;IFERROR(VLOOKUP($L32,【選択肢】!$K$3:$O$81,4,)," ")&amp;IF(M32="","",","&amp;IFERROR(VLOOKUP($M32,【選択肢】!$K$3:$O$81,4,)," "))))))))</f>
        <v/>
      </c>
      <c r="P32" s="1056" t="str">
        <f>IF(H32="","",(IFERROR(VLOOKUP($H32,【選択肢】!$K$3:$O$81,5,)," ")&amp;IF(I32="","",","&amp;IFERROR(VLOOKUP($I32,【選択肢】!$K$3:$O$81,5,)," ")&amp;IF(J32="","",","&amp;IFERROR(VLOOKUP($J32,【選択肢】!$K$3:$O$81,5,)," ")&amp;IF(K32="","",","&amp;IFERROR(VLOOKUP($K32,【選択肢】!$K$3:$O$81,5,)," ")&amp;IF(L32="","",","&amp;IFERROR(VLOOKUP($L32,【選択肢】!$K$3:$O$81,5,)," ")&amp;IF(M32="","",","&amp;IFERROR(VLOOKUP($M32,【選択肢】!$K$3:$O$81,5,)," "))))))))</f>
        <v/>
      </c>
      <c r="Q32" s="1063"/>
      <c r="R32" s="1045"/>
      <c r="S32" s="453"/>
      <c r="T32" s="453"/>
      <c r="U32" s="453"/>
      <c r="V32" s="453"/>
      <c r="W32" s="453"/>
      <c r="X32" s="453"/>
    </row>
    <row r="33" spans="2:24" s="1057" customFormat="1" ht="18.75" customHeight="1">
      <c r="B33" s="1058"/>
      <c r="C33" s="1059"/>
      <c r="D33" s="1060"/>
      <c r="E33" s="1061"/>
      <c r="F33" s="1061"/>
      <c r="G33" s="1055">
        <f t="shared" si="2"/>
        <v>0</v>
      </c>
      <c r="H33" s="1062"/>
      <c r="I33" s="1062"/>
      <c r="J33" s="1062"/>
      <c r="K33" s="1062"/>
      <c r="L33" s="1062"/>
      <c r="M33" s="1062"/>
      <c r="N33" s="1056" t="str">
        <f>IF(H33="","",(IFERROR(VLOOKUP($H33,【選択肢】!$K$3:$O$81,2,)," ")&amp;IF(I33="","",","&amp;IFERROR(VLOOKUP($I33,【選択肢】!$K$3:$O$81,2,)," ")&amp;IF(J33="","",","&amp;IFERROR(VLOOKUP($J33,【選択肢】!$K$3:$O$81,2,)," ")&amp;IF(K33="","",","&amp;IFERROR(VLOOKUP($K33,【選択肢】!$K$3:$O$81,2,)," ")&amp;IF(L33="","",","&amp;IFERROR(VLOOKUP($L33,【選択肢】!$K$3:$O$81,2,)," ")&amp;IF(M33="","",","&amp;IFERROR(VLOOKUP($M33,【選択肢】!$K$3:$O$81,2,)," "))))))))</f>
        <v/>
      </c>
      <c r="O33" s="1056" t="str">
        <f>IF(H33="","",(IFERROR(VLOOKUP($H33,【選択肢】!$K$3:$O$81,4,)," ")&amp;IF(I33="","",","&amp;IFERROR(VLOOKUP($I33,【選択肢】!$K$3:$O$81,4,)," ")&amp;IF(J33="","",","&amp;IFERROR(VLOOKUP($J33,【選択肢】!$K$3:$O$81,4,)," ")&amp;IF(K33="","",","&amp;IFERROR(VLOOKUP($K33,【選択肢】!$K$3:$O$81,4,)," ")&amp;IF(L33="","",","&amp;IFERROR(VLOOKUP($L33,【選択肢】!$K$3:$O$81,4,)," ")&amp;IF(M33="","",","&amp;IFERROR(VLOOKUP($M33,【選択肢】!$K$3:$O$81,4,)," "))))))))</f>
        <v/>
      </c>
      <c r="P33" s="1056" t="str">
        <f>IF(H33="","",(IFERROR(VLOOKUP($H33,【選択肢】!$K$3:$O$81,5,)," ")&amp;IF(I33="","",","&amp;IFERROR(VLOOKUP($I33,【選択肢】!$K$3:$O$81,5,)," ")&amp;IF(J33="","",","&amp;IFERROR(VLOOKUP($J33,【選択肢】!$K$3:$O$81,5,)," ")&amp;IF(K33="","",","&amp;IFERROR(VLOOKUP($K33,【選択肢】!$K$3:$O$81,5,)," ")&amp;IF(L33="","",","&amp;IFERROR(VLOOKUP($L33,【選択肢】!$K$3:$O$81,5,)," ")&amp;IF(M33="","",","&amp;IFERROR(VLOOKUP($M33,【選択肢】!$K$3:$O$81,5,)," "))))))))</f>
        <v/>
      </c>
      <c r="Q33" s="1063"/>
      <c r="R33" s="1045"/>
      <c r="S33" s="453"/>
      <c r="T33" s="453"/>
      <c r="U33" s="453"/>
      <c r="V33" s="453"/>
      <c r="W33" s="453"/>
      <c r="X33" s="453"/>
    </row>
    <row r="34" spans="2:24" s="1057" customFormat="1" ht="18.75" customHeight="1">
      <c r="B34" s="1058"/>
      <c r="C34" s="1059"/>
      <c r="D34" s="1060"/>
      <c r="E34" s="1061"/>
      <c r="F34" s="1061"/>
      <c r="G34" s="1055">
        <f t="shared" si="2"/>
        <v>0</v>
      </c>
      <c r="H34" s="1062"/>
      <c r="I34" s="1062"/>
      <c r="J34" s="1062"/>
      <c r="K34" s="1062"/>
      <c r="L34" s="1062"/>
      <c r="M34" s="1062"/>
      <c r="N34" s="1056" t="str">
        <f>IF(H34="","",(IFERROR(VLOOKUP($H34,【選択肢】!$K$3:$O$81,2,)," ")&amp;IF(I34="","",","&amp;IFERROR(VLOOKUP($I34,【選択肢】!$K$3:$O$81,2,)," ")&amp;IF(J34="","",","&amp;IFERROR(VLOOKUP($J34,【選択肢】!$K$3:$O$81,2,)," ")&amp;IF(K34="","",","&amp;IFERROR(VLOOKUP($K34,【選択肢】!$K$3:$O$81,2,)," ")&amp;IF(L34="","",","&amp;IFERROR(VLOOKUP($L34,【選択肢】!$K$3:$O$81,2,)," ")&amp;IF(M34="","",","&amp;IFERROR(VLOOKUP($M34,【選択肢】!$K$3:$O$81,2,)," "))))))))</f>
        <v/>
      </c>
      <c r="O34" s="1056" t="str">
        <f>IF(H34="","",(IFERROR(VLOOKUP($H34,【選択肢】!$K$3:$O$81,4,)," ")&amp;IF(I34="","",","&amp;IFERROR(VLOOKUP($I34,【選択肢】!$K$3:$O$81,4,)," ")&amp;IF(J34="","",","&amp;IFERROR(VLOOKUP($J34,【選択肢】!$K$3:$O$81,4,)," ")&amp;IF(K34="","",","&amp;IFERROR(VLOOKUP($K34,【選択肢】!$K$3:$O$81,4,)," ")&amp;IF(L34="","",","&amp;IFERROR(VLOOKUP($L34,【選択肢】!$K$3:$O$81,4,)," ")&amp;IF(M34="","",","&amp;IFERROR(VLOOKUP($M34,【選択肢】!$K$3:$O$81,4,)," "))))))))</f>
        <v/>
      </c>
      <c r="P34" s="1056" t="str">
        <f>IF(H34="","",(IFERROR(VLOOKUP($H34,【選択肢】!$K$3:$O$81,5,)," ")&amp;IF(I34="","",","&amp;IFERROR(VLOOKUP($I34,【選択肢】!$K$3:$O$81,5,)," ")&amp;IF(J34="","",","&amp;IFERROR(VLOOKUP($J34,【選択肢】!$K$3:$O$81,5,)," ")&amp;IF(K34="","",","&amp;IFERROR(VLOOKUP($K34,【選択肢】!$K$3:$O$81,5,)," ")&amp;IF(L34="","",","&amp;IFERROR(VLOOKUP($L34,【選択肢】!$K$3:$O$81,5,)," ")&amp;IF(M34="","",","&amp;IFERROR(VLOOKUP($M34,【選択肢】!$K$3:$O$81,5,)," "))))))))</f>
        <v/>
      </c>
      <c r="Q34" s="1063"/>
      <c r="R34" s="1045"/>
      <c r="S34" s="453"/>
      <c r="T34" s="453"/>
      <c r="U34" s="453"/>
      <c r="V34" s="453"/>
      <c r="W34" s="453"/>
      <c r="X34" s="453"/>
    </row>
    <row r="35" spans="2:24" s="1057" customFormat="1" ht="18.75" customHeight="1">
      <c r="B35" s="1058"/>
      <c r="C35" s="1059"/>
      <c r="D35" s="1060"/>
      <c r="E35" s="1061"/>
      <c r="F35" s="1061"/>
      <c r="G35" s="1055">
        <f>SUM(E35+F35)</f>
        <v>0</v>
      </c>
      <c r="H35" s="1062"/>
      <c r="I35" s="1062"/>
      <c r="J35" s="1062"/>
      <c r="K35" s="1062"/>
      <c r="L35" s="1062"/>
      <c r="M35" s="1062"/>
      <c r="N35" s="1056" t="str">
        <f>IF(H35="","",(IFERROR(VLOOKUP($H35,【選択肢】!$K$3:$O$81,2,)," ")&amp;IF(I35="","",","&amp;IFERROR(VLOOKUP($I35,【選択肢】!$K$3:$O$81,2,)," ")&amp;IF(J35="","",","&amp;IFERROR(VLOOKUP($J35,【選択肢】!$K$3:$O$81,2,)," ")&amp;IF(K35="","",","&amp;IFERROR(VLOOKUP($K35,【選択肢】!$K$3:$O$81,2,)," ")&amp;IF(L35="","",","&amp;IFERROR(VLOOKUP($L35,【選択肢】!$K$3:$O$81,2,)," ")&amp;IF(M35="","",","&amp;IFERROR(VLOOKUP($M35,【選択肢】!$K$3:$O$81,2,)," "))))))))</f>
        <v/>
      </c>
      <c r="O35" s="1056" t="str">
        <f>IF(H35="","",(IFERROR(VLOOKUP($H35,【選択肢】!$K$3:$O$81,4,)," ")&amp;IF(I35="","",","&amp;IFERROR(VLOOKUP($I35,【選択肢】!$K$3:$O$81,4,)," ")&amp;IF(J35="","",","&amp;IFERROR(VLOOKUP($J35,【選択肢】!$K$3:$O$81,4,)," ")&amp;IF(K35="","",","&amp;IFERROR(VLOOKUP($K35,【選択肢】!$K$3:$O$81,4,)," ")&amp;IF(L35="","",","&amp;IFERROR(VLOOKUP($L35,【選択肢】!$K$3:$O$81,4,)," ")&amp;IF(M35="","",","&amp;IFERROR(VLOOKUP($M35,【選択肢】!$K$3:$O$81,4,)," "))))))))</f>
        <v/>
      </c>
      <c r="P35" s="1056" t="str">
        <f>IF(H35="","",(IFERROR(VLOOKUP($H35,【選択肢】!$K$3:$O$81,5,)," ")&amp;IF(I35="","",","&amp;IFERROR(VLOOKUP($I35,【選択肢】!$K$3:$O$81,5,)," ")&amp;IF(J35="","",","&amp;IFERROR(VLOOKUP($J35,【選択肢】!$K$3:$O$81,5,)," ")&amp;IF(K35="","",","&amp;IFERROR(VLOOKUP($K35,【選択肢】!$K$3:$O$81,5,)," ")&amp;IF(L35="","",","&amp;IFERROR(VLOOKUP($L35,【選択肢】!$K$3:$O$81,5,)," ")&amp;IF(M35="","",","&amp;IFERROR(VLOOKUP($M35,【選択肢】!$K$3:$O$81,5,)," "))))))))</f>
        <v/>
      </c>
      <c r="Q35" s="1063"/>
      <c r="R35" s="1045"/>
      <c r="S35" s="453"/>
      <c r="T35" s="453"/>
      <c r="U35" s="453"/>
      <c r="V35" s="453"/>
      <c r="W35" s="453"/>
      <c r="X35" s="453"/>
    </row>
    <row r="36" spans="2:24" s="1057" customFormat="1" ht="18.75" customHeight="1">
      <c r="B36" s="1058"/>
      <c r="C36" s="1059"/>
      <c r="D36" s="1060"/>
      <c r="E36" s="1061"/>
      <c r="F36" s="1061"/>
      <c r="G36" s="1055">
        <f t="shared" ref="G36:G39" si="3">SUM(E36+F36)</f>
        <v>0</v>
      </c>
      <c r="H36" s="1062"/>
      <c r="I36" s="1062"/>
      <c r="J36" s="1062"/>
      <c r="K36" s="1062"/>
      <c r="L36" s="1062"/>
      <c r="M36" s="1062"/>
      <c r="N36" s="1056" t="str">
        <f>IF(H36="","",(IFERROR(VLOOKUP($H36,【選択肢】!$K$3:$O$81,2,)," ")&amp;IF(I36="","",","&amp;IFERROR(VLOOKUP($I36,【選択肢】!$K$3:$O$81,2,)," ")&amp;IF(J36="","",","&amp;IFERROR(VLOOKUP($J36,【選択肢】!$K$3:$O$81,2,)," ")&amp;IF(K36="","",","&amp;IFERROR(VLOOKUP($K36,【選択肢】!$K$3:$O$81,2,)," ")&amp;IF(L36="","",","&amp;IFERROR(VLOOKUP($L36,【選択肢】!$K$3:$O$81,2,)," ")&amp;IF(M36="","",","&amp;IFERROR(VLOOKUP($M36,【選択肢】!$K$3:$O$81,2,)," "))))))))</f>
        <v/>
      </c>
      <c r="O36" s="1056" t="str">
        <f>IF(H36="","",(IFERROR(VLOOKUP($H36,【選択肢】!$K$3:$O$81,4,)," ")&amp;IF(I36="","",","&amp;IFERROR(VLOOKUP($I36,【選択肢】!$K$3:$O$81,4,)," ")&amp;IF(J36="","",","&amp;IFERROR(VLOOKUP($J36,【選択肢】!$K$3:$O$81,4,)," ")&amp;IF(K36="","",","&amp;IFERROR(VLOOKUP($K36,【選択肢】!$K$3:$O$81,4,)," ")&amp;IF(L36="","",","&amp;IFERROR(VLOOKUP($L36,【選択肢】!$K$3:$O$81,4,)," ")&amp;IF(M36="","",","&amp;IFERROR(VLOOKUP($M36,【選択肢】!$K$3:$O$81,4,)," "))))))))</f>
        <v/>
      </c>
      <c r="P36" s="1056" t="str">
        <f>IF(H36="","",(IFERROR(VLOOKUP($H36,【選択肢】!$K$3:$O$81,5,)," ")&amp;IF(I36="","",","&amp;IFERROR(VLOOKUP($I36,【選択肢】!$K$3:$O$81,5,)," ")&amp;IF(J36="","",","&amp;IFERROR(VLOOKUP($J36,【選択肢】!$K$3:$O$81,5,)," ")&amp;IF(K36="","",","&amp;IFERROR(VLOOKUP($K36,【選択肢】!$K$3:$O$81,5,)," ")&amp;IF(L36="","",","&amp;IFERROR(VLOOKUP($L36,【選択肢】!$K$3:$O$81,5,)," ")&amp;IF(M36="","",","&amp;IFERROR(VLOOKUP($M36,【選択肢】!$K$3:$O$81,5,)," "))))))))</f>
        <v/>
      </c>
      <c r="Q36" s="1063"/>
      <c r="R36" s="1045"/>
      <c r="S36" s="453"/>
      <c r="T36" s="453"/>
      <c r="U36" s="453"/>
      <c r="V36" s="453"/>
      <c r="W36" s="453"/>
      <c r="X36" s="453"/>
    </row>
    <row r="37" spans="2:24" s="1057" customFormat="1" ht="18.75" customHeight="1">
      <c r="B37" s="1058"/>
      <c r="C37" s="1059"/>
      <c r="D37" s="1060"/>
      <c r="E37" s="1061"/>
      <c r="F37" s="1061"/>
      <c r="G37" s="1055">
        <f t="shared" si="3"/>
        <v>0</v>
      </c>
      <c r="H37" s="1062"/>
      <c r="I37" s="1062"/>
      <c r="J37" s="1062"/>
      <c r="K37" s="1062"/>
      <c r="L37" s="1062"/>
      <c r="M37" s="1062"/>
      <c r="N37" s="1056" t="str">
        <f>IF(H37="","",(IFERROR(VLOOKUP($H37,【選択肢】!$K$3:$O$81,2,)," ")&amp;IF(I37="","",","&amp;IFERROR(VLOOKUP($I37,【選択肢】!$K$3:$O$81,2,)," ")&amp;IF(J37="","",","&amp;IFERROR(VLOOKUP($J37,【選択肢】!$K$3:$O$81,2,)," ")&amp;IF(K37="","",","&amp;IFERROR(VLOOKUP($K37,【選択肢】!$K$3:$O$81,2,)," ")&amp;IF(L37="","",","&amp;IFERROR(VLOOKUP($L37,【選択肢】!$K$3:$O$81,2,)," ")&amp;IF(M37="","",","&amp;IFERROR(VLOOKUP($M37,【選択肢】!$K$3:$O$81,2,)," "))))))))</f>
        <v/>
      </c>
      <c r="O37" s="1056" t="str">
        <f>IF(H37="","",(IFERROR(VLOOKUP($H37,【選択肢】!$K$3:$O$81,4,)," ")&amp;IF(I37="","",","&amp;IFERROR(VLOOKUP($I37,【選択肢】!$K$3:$O$81,4,)," ")&amp;IF(J37="","",","&amp;IFERROR(VLOOKUP($J37,【選択肢】!$K$3:$O$81,4,)," ")&amp;IF(K37="","",","&amp;IFERROR(VLOOKUP($K37,【選択肢】!$K$3:$O$81,4,)," ")&amp;IF(L37="","",","&amp;IFERROR(VLOOKUP($L37,【選択肢】!$K$3:$O$81,4,)," ")&amp;IF(M37="","",","&amp;IFERROR(VLOOKUP($M37,【選択肢】!$K$3:$O$81,4,)," "))))))))</f>
        <v/>
      </c>
      <c r="P37" s="1056" t="str">
        <f>IF(H37="","",(IFERROR(VLOOKUP($H37,【選択肢】!$K$3:$O$81,5,)," ")&amp;IF(I37="","",","&amp;IFERROR(VLOOKUP($I37,【選択肢】!$K$3:$O$81,5,)," ")&amp;IF(J37="","",","&amp;IFERROR(VLOOKUP($J37,【選択肢】!$K$3:$O$81,5,)," ")&amp;IF(K37="","",","&amp;IFERROR(VLOOKUP($K37,【選択肢】!$K$3:$O$81,5,)," ")&amp;IF(L37="","",","&amp;IFERROR(VLOOKUP($L37,【選択肢】!$K$3:$O$81,5,)," ")&amp;IF(M37="","",","&amp;IFERROR(VLOOKUP($M37,【選択肢】!$K$3:$O$81,5,)," "))))))))</f>
        <v/>
      </c>
      <c r="Q37" s="1063"/>
      <c r="R37" s="1045"/>
      <c r="S37" s="453"/>
      <c r="T37" s="453"/>
      <c r="U37" s="453"/>
      <c r="V37" s="453"/>
      <c r="W37" s="453"/>
      <c r="X37" s="453"/>
    </row>
    <row r="38" spans="2:24" s="1057" customFormat="1" ht="18.75" customHeight="1">
      <c r="B38" s="1058"/>
      <c r="C38" s="1059"/>
      <c r="D38" s="1060"/>
      <c r="E38" s="1061"/>
      <c r="F38" s="1061"/>
      <c r="G38" s="1055">
        <f t="shared" si="3"/>
        <v>0</v>
      </c>
      <c r="H38" s="1062"/>
      <c r="I38" s="1062"/>
      <c r="J38" s="1062"/>
      <c r="K38" s="1062"/>
      <c r="L38" s="1062"/>
      <c r="M38" s="1062"/>
      <c r="N38" s="1056" t="str">
        <f>IF(H38="","",(IFERROR(VLOOKUP($H38,【選択肢】!$K$3:$O$81,2,)," ")&amp;IF(I38="","",","&amp;IFERROR(VLOOKUP($I38,【選択肢】!$K$3:$O$81,2,)," ")&amp;IF(J38="","",","&amp;IFERROR(VLOOKUP($J38,【選択肢】!$K$3:$O$81,2,)," ")&amp;IF(K38="","",","&amp;IFERROR(VLOOKUP($K38,【選択肢】!$K$3:$O$81,2,)," ")&amp;IF(L38="","",","&amp;IFERROR(VLOOKUP($L38,【選択肢】!$K$3:$O$81,2,)," ")&amp;IF(M38="","",","&amp;IFERROR(VLOOKUP($M38,【選択肢】!$K$3:$O$81,2,)," "))))))))</f>
        <v/>
      </c>
      <c r="O38" s="1056" t="str">
        <f>IF(H38="","",(IFERROR(VLOOKUP($H38,【選択肢】!$K$3:$O$81,4,)," ")&amp;IF(I38="","",","&amp;IFERROR(VLOOKUP($I38,【選択肢】!$K$3:$O$81,4,)," ")&amp;IF(J38="","",","&amp;IFERROR(VLOOKUP($J38,【選択肢】!$K$3:$O$81,4,)," ")&amp;IF(K38="","",","&amp;IFERROR(VLOOKUP($K38,【選択肢】!$K$3:$O$81,4,)," ")&amp;IF(L38="","",","&amp;IFERROR(VLOOKUP($L38,【選択肢】!$K$3:$O$81,4,)," ")&amp;IF(M38="","",","&amp;IFERROR(VLOOKUP($M38,【選択肢】!$K$3:$O$81,4,)," "))))))))</f>
        <v/>
      </c>
      <c r="P38" s="1056" t="str">
        <f>IF(H38="","",(IFERROR(VLOOKUP($H38,【選択肢】!$K$3:$O$81,5,)," ")&amp;IF(I38="","",","&amp;IFERROR(VLOOKUP($I38,【選択肢】!$K$3:$O$81,5,)," ")&amp;IF(J38="","",","&amp;IFERROR(VLOOKUP($J38,【選択肢】!$K$3:$O$81,5,)," ")&amp;IF(K38="","",","&amp;IFERROR(VLOOKUP($K38,【選択肢】!$K$3:$O$81,5,)," ")&amp;IF(L38="","",","&amp;IFERROR(VLOOKUP($L38,【選択肢】!$K$3:$O$81,5,)," ")&amp;IF(M38="","",","&amp;IFERROR(VLOOKUP($M38,【選択肢】!$K$3:$O$81,5,)," "))))))))</f>
        <v/>
      </c>
      <c r="Q38" s="1063"/>
      <c r="R38" s="1045"/>
      <c r="S38" s="453"/>
      <c r="T38" s="453"/>
      <c r="U38" s="453"/>
      <c r="V38" s="453"/>
      <c r="W38" s="453"/>
      <c r="X38" s="453"/>
    </row>
    <row r="39" spans="2:24" s="1057" customFormat="1" ht="18.75" customHeight="1">
      <c r="B39" s="1058"/>
      <c r="C39" s="1059"/>
      <c r="D39" s="1060"/>
      <c r="E39" s="1061"/>
      <c r="F39" s="1061"/>
      <c r="G39" s="1055">
        <f t="shared" si="3"/>
        <v>0</v>
      </c>
      <c r="H39" s="1062"/>
      <c r="I39" s="1062"/>
      <c r="J39" s="1062"/>
      <c r="K39" s="1062"/>
      <c r="L39" s="1062"/>
      <c r="M39" s="1062"/>
      <c r="N39" s="1056" t="str">
        <f>IF(H39="","",(IFERROR(VLOOKUP($H39,【選択肢】!$K$3:$O$81,2,)," ")&amp;IF(I39="","",","&amp;IFERROR(VLOOKUP($I39,【選択肢】!$K$3:$O$81,2,)," ")&amp;IF(J39="","",","&amp;IFERROR(VLOOKUP($J39,【選択肢】!$K$3:$O$81,2,)," ")&amp;IF(K39="","",","&amp;IFERROR(VLOOKUP($K39,【選択肢】!$K$3:$O$81,2,)," ")&amp;IF(L39="","",","&amp;IFERROR(VLOOKUP($L39,【選択肢】!$K$3:$O$81,2,)," ")&amp;IF(M39="","",","&amp;IFERROR(VLOOKUP($M39,【選択肢】!$K$3:$O$81,2,)," "))))))))</f>
        <v/>
      </c>
      <c r="O39" s="1056" t="str">
        <f>IF(H39="","",(IFERROR(VLOOKUP($H39,【選択肢】!$K$3:$O$81,4,)," ")&amp;IF(I39="","",","&amp;IFERROR(VLOOKUP($I39,【選択肢】!$K$3:$O$81,4,)," ")&amp;IF(J39="","",","&amp;IFERROR(VLOOKUP($J39,【選択肢】!$K$3:$O$81,4,)," ")&amp;IF(K39="","",","&amp;IFERROR(VLOOKUP($K39,【選択肢】!$K$3:$O$81,4,)," ")&amp;IF(L39="","",","&amp;IFERROR(VLOOKUP($L39,【選択肢】!$K$3:$O$81,4,)," ")&amp;IF(M39="","",","&amp;IFERROR(VLOOKUP($M39,【選択肢】!$K$3:$O$81,4,)," "))))))))</f>
        <v/>
      </c>
      <c r="P39" s="1056" t="str">
        <f>IF(H39="","",(IFERROR(VLOOKUP($H39,【選択肢】!$K$3:$O$81,5,)," ")&amp;IF(I39="","",","&amp;IFERROR(VLOOKUP($I39,【選択肢】!$K$3:$O$81,5,)," ")&amp;IF(J39="","",","&amp;IFERROR(VLOOKUP($J39,【選択肢】!$K$3:$O$81,5,)," ")&amp;IF(K39="","",","&amp;IFERROR(VLOOKUP($K39,【選択肢】!$K$3:$O$81,5,)," ")&amp;IF(L39="","",","&amp;IFERROR(VLOOKUP($L39,【選択肢】!$K$3:$O$81,5,)," ")&amp;IF(M39="","",","&amp;IFERROR(VLOOKUP($M39,【選択肢】!$K$3:$O$81,5,)," "))))))))</f>
        <v/>
      </c>
      <c r="Q39" s="1063"/>
      <c r="R39" s="1045"/>
      <c r="S39" s="453"/>
      <c r="T39" s="453"/>
      <c r="U39" s="453"/>
      <c r="V39" s="453"/>
      <c r="W39" s="453"/>
      <c r="X39" s="453"/>
    </row>
    <row r="40" spans="2:24" s="1057" customFormat="1" ht="18.75" customHeight="1">
      <c r="B40" s="1058"/>
      <c r="C40" s="1059"/>
      <c r="D40" s="1060"/>
      <c r="E40" s="1061"/>
      <c r="F40" s="1061"/>
      <c r="G40" s="1055">
        <f>SUM(E40+F40)</f>
        <v>0</v>
      </c>
      <c r="H40" s="1062"/>
      <c r="I40" s="1062"/>
      <c r="J40" s="1062"/>
      <c r="K40" s="1062"/>
      <c r="L40" s="1062"/>
      <c r="M40" s="1062"/>
      <c r="N40" s="1056" t="str">
        <f>IF(H40="","",(IFERROR(VLOOKUP($H40,【選択肢】!$K$3:$O$81,2,)," ")&amp;IF(I40="","",","&amp;IFERROR(VLOOKUP($I40,【選択肢】!$K$3:$O$81,2,)," ")&amp;IF(J40="","",","&amp;IFERROR(VLOOKUP($J40,【選択肢】!$K$3:$O$81,2,)," ")&amp;IF(K40="","",","&amp;IFERROR(VLOOKUP($K40,【選択肢】!$K$3:$O$81,2,)," ")&amp;IF(L40="","",","&amp;IFERROR(VLOOKUP($L40,【選択肢】!$K$3:$O$81,2,)," ")&amp;IF(M40="","",","&amp;IFERROR(VLOOKUP($M40,【選択肢】!$K$3:$O$81,2,)," "))))))))</f>
        <v/>
      </c>
      <c r="O40" s="1056" t="str">
        <f>IF(H40="","",(IFERROR(VLOOKUP($H40,【選択肢】!$K$3:$O$81,4,)," ")&amp;IF(I40="","",","&amp;IFERROR(VLOOKUP($I40,【選択肢】!$K$3:$O$81,4,)," ")&amp;IF(J40="","",","&amp;IFERROR(VLOOKUP($J40,【選択肢】!$K$3:$O$81,4,)," ")&amp;IF(K40="","",","&amp;IFERROR(VLOOKUP($K40,【選択肢】!$K$3:$O$81,4,)," ")&amp;IF(L40="","",","&amp;IFERROR(VLOOKUP($L40,【選択肢】!$K$3:$O$81,4,)," ")&amp;IF(M40="","",","&amp;IFERROR(VLOOKUP($M40,【選択肢】!$K$3:$O$81,4,)," "))))))))</f>
        <v/>
      </c>
      <c r="P40" s="1056" t="str">
        <f>IF(H40="","",(IFERROR(VLOOKUP($H40,【選択肢】!$K$3:$O$81,5,)," ")&amp;IF(I40="","",","&amp;IFERROR(VLOOKUP($I40,【選択肢】!$K$3:$O$81,5,)," ")&amp;IF(J40="","",","&amp;IFERROR(VLOOKUP($J40,【選択肢】!$K$3:$O$81,5,)," ")&amp;IF(K40="","",","&amp;IFERROR(VLOOKUP($K40,【選択肢】!$K$3:$O$81,5,)," ")&amp;IF(L40="","",","&amp;IFERROR(VLOOKUP($L40,【選択肢】!$K$3:$O$81,5,)," ")&amp;IF(M40="","",","&amp;IFERROR(VLOOKUP($M40,【選択肢】!$K$3:$O$81,5,)," "))))))))</f>
        <v/>
      </c>
      <c r="Q40" s="1063"/>
      <c r="R40" s="1045"/>
      <c r="S40" s="453"/>
      <c r="T40" s="453"/>
      <c r="U40" s="453"/>
      <c r="V40" s="453"/>
      <c r="W40" s="453"/>
      <c r="X40" s="453"/>
    </row>
    <row r="41" spans="2:24" s="1057" customFormat="1" ht="18.75" customHeight="1">
      <c r="B41" s="1058"/>
      <c r="C41" s="1059"/>
      <c r="D41" s="1060"/>
      <c r="E41" s="1061"/>
      <c r="F41" s="1061"/>
      <c r="G41" s="1055">
        <f>SUM(E41+F41)</f>
        <v>0</v>
      </c>
      <c r="H41" s="1062"/>
      <c r="I41" s="1062"/>
      <c r="J41" s="1062"/>
      <c r="K41" s="1062"/>
      <c r="L41" s="1062"/>
      <c r="M41" s="1062"/>
      <c r="N41" s="1056" t="str">
        <f>IF(H41="","",(IFERROR(VLOOKUP($H41,【選択肢】!$K$3:$O$81,2,)," ")&amp;IF(I41="","",","&amp;IFERROR(VLOOKUP($I41,【選択肢】!$K$3:$O$81,2,)," ")&amp;IF(J41="","",","&amp;IFERROR(VLOOKUP($J41,【選択肢】!$K$3:$O$81,2,)," ")&amp;IF(K41="","",","&amp;IFERROR(VLOOKUP($K41,【選択肢】!$K$3:$O$81,2,)," ")&amp;IF(L41="","",","&amp;IFERROR(VLOOKUP($L41,【選択肢】!$K$3:$O$81,2,)," ")&amp;IF(M41="","",","&amp;IFERROR(VLOOKUP($M41,【選択肢】!$K$3:$O$81,2,)," "))))))))</f>
        <v/>
      </c>
      <c r="O41" s="1056" t="str">
        <f>IF(H41="","",(IFERROR(VLOOKUP($H41,【選択肢】!$K$3:$O$81,4,)," ")&amp;IF(I41="","",","&amp;IFERROR(VLOOKUP($I41,【選択肢】!$K$3:$O$81,4,)," ")&amp;IF(J41="","",","&amp;IFERROR(VLOOKUP($J41,【選択肢】!$K$3:$O$81,4,)," ")&amp;IF(K41="","",","&amp;IFERROR(VLOOKUP($K41,【選択肢】!$K$3:$O$81,4,)," ")&amp;IF(L41="","",","&amp;IFERROR(VLOOKUP($L41,【選択肢】!$K$3:$O$81,4,)," ")&amp;IF(M41="","",","&amp;IFERROR(VLOOKUP($M41,【選択肢】!$K$3:$O$81,4,)," "))))))))</f>
        <v/>
      </c>
      <c r="P41" s="1056" t="str">
        <f>IF(H41="","",(IFERROR(VLOOKUP($H41,【選択肢】!$K$3:$O$81,5,)," ")&amp;IF(I41="","",","&amp;IFERROR(VLOOKUP($I41,【選択肢】!$K$3:$O$81,5,)," ")&amp;IF(J41="","",","&amp;IFERROR(VLOOKUP($J41,【選択肢】!$K$3:$O$81,5,)," ")&amp;IF(K41="","",","&amp;IFERROR(VLOOKUP($K41,【選択肢】!$K$3:$O$81,5,)," ")&amp;IF(L41="","",","&amp;IFERROR(VLOOKUP($L41,【選択肢】!$K$3:$O$81,5,)," ")&amp;IF(M41="","",","&amp;IFERROR(VLOOKUP($M41,【選択肢】!$K$3:$O$81,5,)," "))))))))</f>
        <v/>
      </c>
      <c r="Q41" s="1063"/>
      <c r="R41" s="1045"/>
      <c r="S41" s="453"/>
      <c r="T41" s="453"/>
      <c r="U41" s="453"/>
      <c r="V41" s="453"/>
      <c r="W41" s="453"/>
      <c r="X41" s="453"/>
    </row>
    <row r="42" spans="2:24" s="1057" customFormat="1" ht="18.75" customHeight="1">
      <c r="B42" s="1058"/>
      <c r="C42" s="1059"/>
      <c r="D42" s="1060"/>
      <c r="E42" s="1061"/>
      <c r="F42" s="1061"/>
      <c r="G42" s="1055">
        <f t="shared" ref="G42:G44" si="4">SUM(E42+F42)</f>
        <v>0</v>
      </c>
      <c r="H42" s="1062"/>
      <c r="I42" s="1062"/>
      <c r="J42" s="1062"/>
      <c r="K42" s="1062"/>
      <c r="L42" s="1062"/>
      <c r="M42" s="1062"/>
      <c r="N42" s="1056" t="str">
        <f>IF(H42="","",(IFERROR(VLOOKUP($H42,【選択肢】!$K$3:$O$81,2,)," ")&amp;IF(I42="","",","&amp;IFERROR(VLOOKUP($I42,【選択肢】!$K$3:$O$81,2,)," ")&amp;IF(J42="","",","&amp;IFERROR(VLOOKUP($J42,【選択肢】!$K$3:$O$81,2,)," ")&amp;IF(K42="","",","&amp;IFERROR(VLOOKUP($K42,【選択肢】!$K$3:$O$81,2,)," ")&amp;IF(L42="","",","&amp;IFERROR(VLOOKUP($L42,【選択肢】!$K$3:$O$81,2,)," ")&amp;IF(M42="","",","&amp;IFERROR(VLOOKUP($M42,【選択肢】!$K$3:$O$81,2,)," "))))))))</f>
        <v/>
      </c>
      <c r="O42" s="1056" t="str">
        <f>IF(H42="","",(IFERROR(VLOOKUP($H42,【選択肢】!$K$3:$O$81,4,)," ")&amp;IF(I42="","",","&amp;IFERROR(VLOOKUP($I42,【選択肢】!$K$3:$O$81,4,)," ")&amp;IF(J42="","",","&amp;IFERROR(VLOOKUP($J42,【選択肢】!$K$3:$O$81,4,)," ")&amp;IF(K42="","",","&amp;IFERROR(VLOOKUP($K42,【選択肢】!$K$3:$O$81,4,)," ")&amp;IF(L42="","",","&amp;IFERROR(VLOOKUP($L42,【選択肢】!$K$3:$O$81,4,)," ")&amp;IF(M42="","",","&amp;IFERROR(VLOOKUP($M42,【選択肢】!$K$3:$O$81,4,)," "))))))))</f>
        <v/>
      </c>
      <c r="P42" s="1056" t="str">
        <f>IF(H42="","",(IFERROR(VLOOKUP($H42,【選択肢】!$K$3:$O$81,5,)," ")&amp;IF(I42="","",","&amp;IFERROR(VLOOKUP($I42,【選択肢】!$K$3:$O$81,5,)," ")&amp;IF(J42="","",","&amp;IFERROR(VLOOKUP($J42,【選択肢】!$K$3:$O$81,5,)," ")&amp;IF(K42="","",","&amp;IFERROR(VLOOKUP($K42,【選択肢】!$K$3:$O$81,5,)," ")&amp;IF(L42="","",","&amp;IFERROR(VLOOKUP($L42,【選択肢】!$K$3:$O$81,5,)," ")&amp;IF(M42="","",","&amp;IFERROR(VLOOKUP($M42,【選択肢】!$K$3:$O$81,5,)," "))))))))</f>
        <v/>
      </c>
      <c r="Q42" s="1063"/>
      <c r="R42" s="1045"/>
      <c r="S42" s="453"/>
      <c r="T42" s="453"/>
      <c r="U42" s="453"/>
      <c r="V42" s="453"/>
      <c r="W42" s="453"/>
      <c r="X42" s="453"/>
    </row>
    <row r="43" spans="2:24" s="1057" customFormat="1" ht="18.75" customHeight="1">
      <c r="B43" s="1058"/>
      <c r="C43" s="1059"/>
      <c r="D43" s="1060"/>
      <c r="E43" s="1061"/>
      <c r="F43" s="1061"/>
      <c r="G43" s="1055">
        <f t="shared" si="4"/>
        <v>0</v>
      </c>
      <c r="H43" s="1062"/>
      <c r="I43" s="1062"/>
      <c r="J43" s="1062"/>
      <c r="K43" s="1062"/>
      <c r="L43" s="1062"/>
      <c r="M43" s="1062"/>
      <c r="N43" s="1056" t="str">
        <f>IF(H43="","",(IFERROR(VLOOKUP($H43,【選択肢】!$K$3:$O$81,2,)," ")&amp;IF(I43="","",","&amp;IFERROR(VLOOKUP($I43,【選択肢】!$K$3:$O$81,2,)," ")&amp;IF(J43="","",","&amp;IFERROR(VLOOKUP($J43,【選択肢】!$K$3:$O$81,2,)," ")&amp;IF(K43="","",","&amp;IFERROR(VLOOKUP($K43,【選択肢】!$K$3:$O$81,2,)," ")&amp;IF(L43="","",","&amp;IFERROR(VLOOKUP($L43,【選択肢】!$K$3:$O$81,2,)," ")&amp;IF(M43="","",","&amp;IFERROR(VLOOKUP($M43,【選択肢】!$K$3:$O$81,2,)," "))))))))</f>
        <v/>
      </c>
      <c r="O43" s="1056" t="str">
        <f>IF(H43="","",(IFERROR(VLOOKUP($H43,【選択肢】!$K$3:$O$81,4,)," ")&amp;IF(I43="","",","&amp;IFERROR(VLOOKUP($I43,【選択肢】!$K$3:$O$81,4,)," ")&amp;IF(J43="","",","&amp;IFERROR(VLOOKUP($J43,【選択肢】!$K$3:$O$81,4,)," ")&amp;IF(K43="","",","&amp;IFERROR(VLOOKUP($K43,【選択肢】!$K$3:$O$81,4,)," ")&amp;IF(L43="","",","&amp;IFERROR(VLOOKUP($L43,【選択肢】!$K$3:$O$81,4,)," ")&amp;IF(M43="","",","&amp;IFERROR(VLOOKUP($M43,【選択肢】!$K$3:$O$81,4,)," "))))))))</f>
        <v/>
      </c>
      <c r="P43" s="1056" t="str">
        <f>IF(H43="","",(IFERROR(VLOOKUP($H43,【選択肢】!$K$3:$O$81,5,)," ")&amp;IF(I43="","",","&amp;IFERROR(VLOOKUP($I43,【選択肢】!$K$3:$O$81,5,)," ")&amp;IF(J43="","",","&amp;IFERROR(VLOOKUP($J43,【選択肢】!$K$3:$O$81,5,)," ")&amp;IF(K43="","",","&amp;IFERROR(VLOOKUP($K43,【選択肢】!$K$3:$O$81,5,)," ")&amp;IF(L43="","",","&amp;IFERROR(VLOOKUP($L43,【選択肢】!$K$3:$O$81,5,)," ")&amp;IF(M43="","",","&amp;IFERROR(VLOOKUP($M43,【選択肢】!$K$3:$O$81,5,)," "))))))))</f>
        <v/>
      </c>
      <c r="Q43" s="1063"/>
      <c r="R43" s="1045"/>
      <c r="S43" s="453"/>
      <c r="T43" s="453"/>
      <c r="U43" s="453"/>
      <c r="V43" s="453"/>
      <c r="W43" s="453"/>
      <c r="X43" s="453"/>
    </row>
    <row r="44" spans="2:24" s="1057" customFormat="1" ht="18.75" customHeight="1">
      <c r="B44" s="1058"/>
      <c r="C44" s="1059"/>
      <c r="D44" s="1060"/>
      <c r="E44" s="1061"/>
      <c r="F44" s="1061"/>
      <c r="G44" s="1055">
        <f t="shared" si="4"/>
        <v>0</v>
      </c>
      <c r="H44" s="1062"/>
      <c r="I44" s="1062"/>
      <c r="J44" s="1062"/>
      <c r="K44" s="1062"/>
      <c r="L44" s="1062"/>
      <c r="M44" s="1062"/>
      <c r="N44" s="1056" t="str">
        <f>IF(H44="","",(IFERROR(VLOOKUP($H44,【選択肢】!$K$3:$O$81,2,)," ")&amp;IF(I44="","",","&amp;IFERROR(VLOOKUP($I44,【選択肢】!$K$3:$O$81,2,)," ")&amp;IF(J44="","",","&amp;IFERROR(VLOOKUP($J44,【選択肢】!$K$3:$O$81,2,)," ")&amp;IF(K44="","",","&amp;IFERROR(VLOOKUP($K44,【選択肢】!$K$3:$O$81,2,)," ")&amp;IF(L44="","",","&amp;IFERROR(VLOOKUP($L44,【選択肢】!$K$3:$O$81,2,)," ")&amp;IF(M44="","",","&amp;IFERROR(VLOOKUP($M44,【選択肢】!$K$3:$O$81,2,)," "))))))))</f>
        <v/>
      </c>
      <c r="O44" s="1056" t="str">
        <f>IF(H44="","",(IFERROR(VLOOKUP($H44,【選択肢】!$K$3:$O$81,4,)," ")&amp;IF(I44="","",","&amp;IFERROR(VLOOKUP($I44,【選択肢】!$K$3:$O$81,4,)," ")&amp;IF(J44="","",","&amp;IFERROR(VLOOKUP($J44,【選択肢】!$K$3:$O$81,4,)," ")&amp;IF(K44="","",","&amp;IFERROR(VLOOKUP($K44,【選択肢】!$K$3:$O$81,4,)," ")&amp;IF(L44="","",","&amp;IFERROR(VLOOKUP($L44,【選択肢】!$K$3:$O$81,4,)," ")&amp;IF(M44="","",","&amp;IFERROR(VLOOKUP($M44,【選択肢】!$K$3:$O$81,4,)," "))))))))</f>
        <v/>
      </c>
      <c r="P44" s="1056" t="str">
        <f>IF(H44="","",(IFERROR(VLOOKUP($H44,【選択肢】!$K$3:$O$81,5,)," ")&amp;IF(I44="","",","&amp;IFERROR(VLOOKUP($I44,【選択肢】!$K$3:$O$81,5,)," ")&amp;IF(J44="","",","&amp;IFERROR(VLOOKUP($J44,【選択肢】!$K$3:$O$81,5,)," ")&amp;IF(K44="","",","&amp;IFERROR(VLOOKUP($K44,【選択肢】!$K$3:$O$81,5,)," ")&amp;IF(L44="","",","&amp;IFERROR(VLOOKUP($L44,【選択肢】!$K$3:$O$81,5,)," ")&amp;IF(M44="","",","&amp;IFERROR(VLOOKUP($M44,【選択肢】!$K$3:$O$81,5,)," "))))))))</f>
        <v/>
      </c>
      <c r="Q44" s="1063"/>
      <c r="R44" s="1045"/>
      <c r="S44" s="453"/>
      <c r="T44" s="453"/>
      <c r="U44" s="453"/>
      <c r="V44" s="453"/>
      <c r="W44" s="453"/>
      <c r="X44" s="453"/>
    </row>
    <row r="45" spans="2:24" s="1057" customFormat="1" ht="18.75" customHeight="1">
      <c r="B45" s="1058"/>
      <c r="C45" s="1059"/>
      <c r="D45" s="1060"/>
      <c r="E45" s="1061"/>
      <c r="F45" s="1061"/>
      <c r="G45" s="1055">
        <f t="shared" ref="G45" si="5">SUM(E45+F45)</f>
        <v>0</v>
      </c>
      <c r="H45" s="1062"/>
      <c r="I45" s="1062"/>
      <c r="J45" s="1062"/>
      <c r="K45" s="1062"/>
      <c r="L45" s="1062"/>
      <c r="M45" s="1062"/>
      <c r="N45" s="1056" t="str">
        <f>IF(H45="","",(IFERROR(VLOOKUP($H45,【選択肢】!$K$3:$O$81,2,)," ")&amp;IF(I45="","",","&amp;IFERROR(VLOOKUP($I45,【選択肢】!$K$3:$O$81,2,)," ")&amp;IF(J45="","",","&amp;IFERROR(VLOOKUP($J45,【選択肢】!$K$3:$O$81,2,)," ")&amp;IF(K45="","",","&amp;IFERROR(VLOOKUP($K45,【選択肢】!$K$3:$O$81,2,)," ")&amp;IF(L45="","",","&amp;IFERROR(VLOOKUP($L45,【選択肢】!$K$3:$O$81,2,)," ")&amp;IF(M45="","",","&amp;IFERROR(VLOOKUP($M45,【選択肢】!$K$3:$O$81,2,)," "))))))))</f>
        <v/>
      </c>
      <c r="O45" s="1056" t="str">
        <f>IF(H45="","",(IFERROR(VLOOKUP($H45,【選択肢】!$K$3:$O$81,4,)," ")&amp;IF(I45="","",","&amp;IFERROR(VLOOKUP($I45,【選択肢】!$K$3:$O$81,4,)," ")&amp;IF(J45="","",","&amp;IFERROR(VLOOKUP($J45,【選択肢】!$K$3:$O$81,4,)," ")&amp;IF(K45="","",","&amp;IFERROR(VLOOKUP($K45,【選択肢】!$K$3:$O$81,4,)," ")&amp;IF(L45="","",","&amp;IFERROR(VLOOKUP($L45,【選択肢】!$K$3:$O$81,4,)," ")&amp;IF(M45="","",","&amp;IFERROR(VLOOKUP($M45,【選択肢】!$K$3:$O$81,4,)," "))))))))</f>
        <v/>
      </c>
      <c r="P45" s="1056" t="str">
        <f>IF(H45="","",(IFERROR(VLOOKUP($H45,【選択肢】!$K$3:$O$81,5,)," ")&amp;IF(I45="","",","&amp;IFERROR(VLOOKUP($I45,【選択肢】!$K$3:$O$81,5,)," ")&amp;IF(J45="","",","&amp;IFERROR(VLOOKUP($J45,【選択肢】!$K$3:$O$81,5,)," ")&amp;IF(K45="","",","&amp;IFERROR(VLOOKUP($K45,【選択肢】!$K$3:$O$81,5,)," ")&amp;IF(L45="","",","&amp;IFERROR(VLOOKUP($L45,【選択肢】!$K$3:$O$81,5,)," ")&amp;IF(M45="","",","&amp;IFERROR(VLOOKUP($M45,【選択肢】!$K$3:$O$81,5,)," "))))))))</f>
        <v/>
      </c>
      <c r="Q45" s="1063"/>
      <c r="R45" s="1045"/>
      <c r="S45" s="453"/>
      <c r="T45" s="453"/>
      <c r="U45" s="453"/>
      <c r="V45" s="453"/>
      <c r="W45" s="453"/>
      <c r="X45" s="453"/>
    </row>
    <row r="46" spans="2:24" s="1057" customFormat="1" ht="18.75" customHeight="1">
      <c r="B46" s="1058"/>
      <c r="C46" s="1059"/>
      <c r="D46" s="1060"/>
      <c r="E46" s="1061"/>
      <c r="F46" s="1061"/>
      <c r="G46" s="1055">
        <f>SUM(E46+F46)</f>
        <v>0</v>
      </c>
      <c r="H46" s="1062"/>
      <c r="I46" s="1062"/>
      <c r="J46" s="1062"/>
      <c r="K46" s="1062"/>
      <c r="L46" s="1062"/>
      <c r="M46" s="1062"/>
      <c r="N46" s="1056" t="str">
        <f>IF(H46="","",(IFERROR(VLOOKUP($H46,【選択肢】!$K$3:$O$81,2,)," ")&amp;IF(I46="","",","&amp;IFERROR(VLOOKUP($I46,【選択肢】!$K$3:$O$81,2,)," ")&amp;IF(J46="","",","&amp;IFERROR(VLOOKUP($J46,【選択肢】!$K$3:$O$81,2,)," ")&amp;IF(K46="","",","&amp;IFERROR(VLOOKUP($K46,【選択肢】!$K$3:$O$81,2,)," ")&amp;IF(L46="","",","&amp;IFERROR(VLOOKUP($L46,【選択肢】!$K$3:$O$81,2,)," ")&amp;IF(M46="","",","&amp;IFERROR(VLOOKUP($M46,【選択肢】!$K$3:$O$81,2,)," "))))))))</f>
        <v/>
      </c>
      <c r="O46" s="1056" t="str">
        <f>IF(H46="","",(IFERROR(VLOOKUP($H46,【選択肢】!$K$3:$O$81,4,)," ")&amp;IF(I46="","",","&amp;IFERROR(VLOOKUP($I46,【選択肢】!$K$3:$O$81,4,)," ")&amp;IF(J46="","",","&amp;IFERROR(VLOOKUP($J46,【選択肢】!$K$3:$O$81,4,)," ")&amp;IF(K46="","",","&amp;IFERROR(VLOOKUP($K46,【選択肢】!$K$3:$O$81,4,)," ")&amp;IF(L46="","",","&amp;IFERROR(VLOOKUP($L46,【選択肢】!$K$3:$O$81,4,)," ")&amp;IF(M46="","",","&amp;IFERROR(VLOOKUP($M46,【選択肢】!$K$3:$O$81,4,)," "))))))))</f>
        <v/>
      </c>
      <c r="P46" s="1056" t="str">
        <f>IF(H46="","",(IFERROR(VLOOKUP($H46,【選択肢】!$K$3:$O$81,5,)," ")&amp;IF(I46="","",","&amp;IFERROR(VLOOKUP($I46,【選択肢】!$K$3:$O$81,5,)," ")&amp;IF(J46="","",","&amp;IFERROR(VLOOKUP($J46,【選択肢】!$K$3:$O$81,5,)," ")&amp;IF(K46="","",","&amp;IFERROR(VLOOKUP($K46,【選択肢】!$K$3:$O$81,5,)," ")&amp;IF(L46="","",","&amp;IFERROR(VLOOKUP($L46,【選択肢】!$K$3:$O$81,5,)," ")&amp;IF(M46="","",","&amp;IFERROR(VLOOKUP($M46,【選択肢】!$K$3:$O$81,5,)," "))))))))</f>
        <v/>
      </c>
      <c r="Q46" s="1063"/>
      <c r="R46" s="1045"/>
      <c r="S46" s="453"/>
      <c r="T46" s="453"/>
      <c r="U46" s="453"/>
      <c r="V46" s="453"/>
      <c r="W46" s="453"/>
      <c r="X46" s="453"/>
    </row>
    <row r="47" spans="2:24" s="1057" customFormat="1" ht="18.75" customHeight="1">
      <c r="B47" s="1058"/>
      <c r="C47" s="1059"/>
      <c r="D47" s="1060"/>
      <c r="E47" s="1061"/>
      <c r="F47" s="1061"/>
      <c r="G47" s="1055">
        <f t="shared" ref="G47:G50" si="6">SUM(E47+F47)</f>
        <v>0</v>
      </c>
      <c r="H47" s="1062"/>
      <c r="I47" s="1062"/>
      <c r="J47" s="1062"/>
      <c r="K47" s="1062"/>
      <c r="L47" s="1062"/>
      <c r="M47" s="1062"/>
      <c r="N47" s="1056" t="str">
        <f>IF(H47="","",(IFERROR(VLOOKUP($H47,【選択肢】!$K$3:$O$81,2,)," ")&amp;IF(I47="","",","&amp;IFERROR(VLOOKUP($I47,【選択肢】!$K$3:$O$81,2,)," ")&amp;IF(J47="","",","&amp;IFERROR(VLOOKUP($J47,【選択肢】!$K$3:$O$81,2,)," ")&amp;IF(K47="","",","&amp;IFERROR(VLOOKUP($K47,【選択肢】!$K$3:$O$81,2,)," ")&amp;IF(L47="","",","&amp;IFERROR(VLOOKUP($L47,【選択肢】!$K$3:$O$81,2,)," ")&amp;IF(M47="","",","&amp;IFERROR(VLOOKUP($M47,【選択肢】!$K$3:$O$81,2,)," "))))))))</f>
        <v/>
      </c>
      <c r="O47" s="1056" t="str">
        <f>IF(H47="","",(IFERROR(VLOOKUP($H47,【選択肢】!$K$3:$O$81,4,)," ")&amp;IF(I47="","",","&amp;IFERROR(VLOOKUP($I47,【選択肢】!$K$3:$O$81,4,)," ")&amp;IF(J47="","",","&amp;IFERROR(VLOOKUP($J47,【選択肢】!$K$3:$O$81,4,)," ")&amp;IF(K47="","",","&amp;IFERROR(VLOOKUP($K47,【選択肢】!$K$3:$O$81,4,)," ")&amp;IF(L47="","",","&amp;IFERROR(VLOOKUP($L47,【選択肢】!$K$3:$O$81,4,)," ")&amp;IF(M47="","",","&amp;IFERROR(VLOOKUP($M47,【選択肢】!$K$3:$O$81,4,)," "))))))))</f>
        <v/>
      </c>
      <c r="P47" s="1056" t="str">
        <f>IF(H47="","",(IFERROR(VLOOKUP($H47,【選択肢】!$K$3:$O$81,5,)," ")&amp;IF(I47="","",","&amp;IFERROR(VLOOKUP($I47,【選択肢】!$K$3:$O$81,5,)," ")&amp;IF(J47="","",","&amp;IFERROR(VLOOKUP($J47,【選択肢】!$K$3:$O$81,5,)," ")&amp;IF(K47="","",","&amp;IFERROR(VLOOKUP($K47,【選択肢】!$K$3:$O$81,5,)," ")&amp;IF(L47="","",","&amp;IFERROR(VLOOKUP($L47,【選択肢】!$K$3:$O$81,5,)," ")&amp;IF(M47="","",","&amp;IFERROR(VLOOKUP($M47,【選択肢】!$K$3:$O$81,5,)," "))))))))</f>
        <v/>
      </c>
      <c r="Q47" s="1063"/>
      <c r="R47" s="1045"/>
      <c r="S47" s="453"/>
      <c r="T47" s="453"/>
      <c r="U47" s="453"/>
      <c r="V47" s="453"/>
      <c r="W47" s="453"/>
      <c r="X47" s="453"/>
    </row>
    <row r="48" spans="2:24" s="1057" customFormat="1" ht="18.75" customHeight="1">
      <c r="B48" s="1058"/>
      <c r="C48" s="1059"/>
      <c r="D48" s="1060"/>
      <c r="E48" s="1061"/>
      <c r="F48" s="1061"/>
      <c r="G48" s="1055">
        <f t="shared" si="6"/>
        <v>0</v>
      </c>
      <c r="H48" s="1062"/>
      <c r="I48" s="1062"/>
      <c r="J48" s="1062"/>
      <c r="K48" s="1062"/>
      <c r="L48" s="1062"/>
      <c r="M48" s="1062"/>
      <c r="N48" s="1056" t="str">
        <f>IF(H48="","",(IFERROR(VLOOKUP($H48,【選択肢】!$K$3:$O$81,2,)," ")&amp;IF(I48="","",","&amp;IFERROR(VLOOKUP($I48,【選択肢】!$K$3:$O$81,2,)," ")&amp;IF(J48="","",","&amp;IFERROR(VLOOKUP($J48,【選択肢】!$K$3:$O$81,2,)," ")&amp;IF(K48="","",","&amp;IFERROR(VLOOKUP($K48,【選択肢】!$K$3:$O$81,2,)," ")&amp;IF(L48="","",","&amp;IFERROR(VLOOKUP($L48,【選択肢】!$K$3:$O$81,2,)," ")&amp;IF(M48="","",","&amp;IFERROR(VLOOKUP($M48,【選択肢】!$K$3:$O$81,2,)," "))))))))</f>
        <v/>
      </c>
      <c r="O48" s="1056" t="str">
        <f>IF(H48="","",(IFERROR(VLOOKUP($H48,【選択肢】!$K$3:$O$81,4,)," ")&amp;IF(I48="","",","&amp;IFERROR(VLOOKUP($I48,【選択肢】!$K$3:$O$81,4,)," ")&amp;IF(J48="","",","&amp;IFERROR(VLOOKUP($J48,【選択肢】!$K$3:$O$81,4,)," ")&amp;IF(K48="","",","&amp;IFERROR(VLOOKUP($K48,【選択肢】!$K$3:$O$81,4,)," ")&amp;IF(L48="","",","&amp;IFERROR(VLOOKUP($L48,【選択肢】!$K$3:$O$81,4,)," ")&amp;IF(M48="","",","&amp;IFERROR(VLOOKUP($M48,【選択肢】!$K$3:$O$81,4,)," "))))))))</f>
        <v/>
      </c>
      <c r="P48" s="1056" t="str">
        <f>IF(H48="","",(IFERROR(VLOOKUP($H48,【選択肢】!$K$3:$O$81,5,)," ")&amp;IF(I48="","",","&amp;IFERROR(VLOOKUP($I48,【選択肢】!$K$3:$O$81,5,)," ")&amp;IF(J48="","",","&amp;IFERROR(VLOOKUP($J48,【選択肢】!$K$3:$O$81,5,)," ")&amp;IF(K48="","",","&amp;IFERROR(VLOOKUP($K48,【選択肢】!$K$3:$O$81,5,)," ")&amp;IF(L48="","",","&amp;IFERROR(VLOOKUP($L48,【選択肢】!$K$3:$O$81,5,)," ")&amp;IF(M48="","",","&amp;IFERROR(VLOOKUP($M48,【選択肢】!$K$3:$O$81,5,)," "))))))))</f>
        <v/>
      </c>
      <c r="Q48" s="1063"/>
      <c r="R48" s="1045"/>
      <c r="S48" s="453"/>
      <c r="T48" s="453"/>
      <c r="U48" s="453"/>
      <c r="V48" s="453"/>
      <c r="W48" s="453"/>
      <c r="X48" s="453"/>
    </row>
    <row r="49" spans="1:24" s="1057" customFormat="1" ht="18.75" customHeight="1">
      <c r="B49" s="1058"/>
      <c r="C49" s="1059"/>
      <c r="D49" s="1060"/>
      <c r="E49" s="1061"/>
      <c r="F49" s="1061"/>
      <c r="G49" s="1055">
        <f t="shared" si="6"/>
        <v>0</v>
      </c>
      <c r="H49" s="1062"/>
      <c r="I49" s="1062"/>
      <c r="J49" s="1062"/>
      <c r="K49" s="1062"/>
      <c r="L49" s="1062"/>
      <c r="M49" s="1062"/>
      <c r="N49" s="1056" t="str">
        <f>IF(H49="","",(IFERROR(VLOOKUP($H49,【選択肢】!$K$3:$O$81,2,)," ")&amp;IF(I49="","",","&amp;IFERROR(VLOOKUP($I49,【選択肢】!$K$3:$O$81,2,)," ")&amp;IF(J49="","",","&amp;IFERROR(VLOOKUP($J49,【選択肢】!$K$3:$O$81,2,)," ")&amp;IF(K49="","",","&amp;IFERROR(VLOOKUP($K49,【選択肢】!$K$3:$O$81,2,)," ")&amp;IF(L49="","",","&amp;IFERROR(VLOOKUP($L49,【選択肢】!$K$3:$O$81,2,)," ")&amp;IF(M49="","",","&amp;IFERROR(VLOOKUP($M49,【選択肢】!$K$3:$O$81,2,)," "))))))))</f>
        <v/>
      </c>
      <c r="O49" s="1056" t="str">
        <f>IF(H49="","",(IFERROR(VLOOKUP($H49,【選択肢】!$K$3:$O$81,4,)," ")&amp;IF(I49="","",","&amp;IFERROR(VLOOKUP($I49,【選択肢】!$K$3:$O$81,4,)," ")&amp;IF(J49="","",","&amp;IFERROR(VLOOKUP($J49,【選択肢】!$K$3:$O$81,4,)," ")&amp;IF(K49="","",","&amp;IFERROR(VLOOKUP($K49,【選択肢】!$K$3:$O$81,4,)," ")&amp;IF(L49="","",","&amp;IFERROR(VLOOKUP($L49,【選択肢】!$K$3:$O$81,4,)," ")&amp;IF(M49="","",","&amp;IFERROR(VLOOKUP($M49,【選択肢】!$K$3:$O$81,4,)," "))))))))</f>
        <v/>
      </c>
      <c r="P49" s="1056" t="str">
        <f>IF(H49="","",(IFERROR(VLOOKUP($H49,【選択肢】!$K$3:$O$81,5,)," ")&amp;IF(I49="","",","&amp;IFERROR(VLOOKUP($I49,【選択肢】!$K$3:$O$81,5,)," ")&amp;IF(J49="","",","&amp;IFERROR(VLOOKUP($J49,【選択肢】!$K$3:$O$81,5,)," ")&amp;IF(K49="","",","&amp;IFERROR(VLOOKUP($K49,【選択肢】!$K$3:$O$81,5,)," ")&amp;IF(L49="","",","&amp;IFERROR(VLOOKUP($L49,【選択肢】!$K$3:$O$81,5,)," ")&amp;IF(M49="","",","&amp;IFERROR(VLOOKUP($M49,【選択肢】!$K$3:$O$81,5,)," "))))))))</f>
        <v/>
      </c>
      <c r="Q49" s="1063"/>
      <c r="R49" s="1045"/>
      <c r="S49" s="453"/>
      <c r="T49" s="453"/>
      <c r="U49" s="453"/>
      <c r="V49" s="453"/>
      <c r="W49" s="453"/>
      <c r="X49" s="453"/>
    </row>
    <row r="50" spans="1:24" s="1057" customFormat="1" ht="18.75" customHeight="1">
      <c r="B50" s="1058"/>
      <c r="C50" s="1059"/>
      <c r="D50" s="1060"/>
      <c r="E50" s="1061"/>
      <c r="F50" s="1061"/>
      <c r="G50" s="1055">
        <f t="shared" si="6"/>
        <v>0</v>
      </c>
      <c r="H50" s="1062"/>
      <c r="I50" s="1062"/>
      <c r="J50" s="1062"/>
      <c r="K50" s="1062"/>
      <c r="L50" s="1062"/>
      <c r="M50" s="1062"/>
      <c r="N50" s="1056" t="str">
        <f>IF(H50="","",(IFERROR(VLOOKUP($H50,【選択肢】!$K$3:$O$81,2,)," ")&amp;IF(I50="","",","&amp;IFERROR(VLOOKUP($I50,【選択肢】!$K$3:$O$81,2,)," ")&amp;IF(J50="","",","&amp;IFERROR(VLOOKUP($J50,【選択肢】!$K$3:$O$81,2,)," ")&amp;IF(K50="","",","&amp;IFERROR(VLOOKUP($K50,【選択肢】!$K$3:$O$81,2,)," ")&amp;IF(L50="","",","&amp;IFERROR(VLOOKUP($L50,【選択肢】!$K$3:$O$81,2,)," ")&amp;IF(M50="","",","&amp;IFERROR(VLOOKUP($M50,【選択肢】!$K$3:$O$81,2,)," "))))))))</f>
        <v/>
      </c>
      <c r="O50" s="1056" t="str">
        <f>IF(H50="","",(IFERROR(VLOOKUP($H50,【選択肢】!$K$3:$O$81,4,)," ")&amp;IF(I50="","",","&amp;IFERROR(VLOOKUP($I50,【選択肢】!$K$3:$O$81,4,)," ")&amp;IF(J50="","",","&amp;IFERROR(VLOOKUP($J50,【選択肢】!$K$3:$O$81,4,)," ")&amp;IF(K50="","",","&amp;IFERROR(VLOOKUP($K50,【選択肢】!$K$3:$O$81,4,)," ")&amp;IF(L50="","",","&amp;IFERROR(VLOOKUP($L50,【選択肢】!$K$3:$O$81,4,)," ")&amp;IF(M50="","",","&amp;IFERROR(VLOOKUP($M50,【選択肢】!$K$3:$O$81,4,)," "))))))))</f>
        <v/>
      </c>
      <c r="P50" s="1056" t="str">
        <f>IF(H50="","",(IFERROR(VLOOKUP($H50,【選択肢】!$K$3:$O$81,5,)," ")&amp;IF(I50="","",","&amp;IFERROR(VLOOKUP($I50,【選択肢】!$K$3:$O$81,5,)," ")&amp;IF(J50="","",","&amp;IFERROR(VLOOKUP($J50,【選択肢】!$K$3:$O$81,5,)," ")&amp;IF(K50="","",","&amp;IFERROR(VLOOKUP($K50,【選択肢】!$K$3:$O$81,5,)," ")&amp;IF(L50="","",","&amp;IFERROR(VLOOKUP($L50,【選択肢】!$K$3:$O$81,5,)," ")&amp;IF(M50="","",","&amp;IFERROR(VLOOKUP($M50,【選択肢】!$K$3:$O$81,5,)," "))))))))</f>
        <v/>
      </c>
      <c r="Q50" s="1063"/>
      <c r="R50" s="1045"/>
      <c r="S50" s="453"/>
      <c r="T50" s="453"/>
      <c r="U50" s="453"/>
      <c r="V50" s="453"/>
      <c r="W50" s="453"/>
      <c r="X50" s="453"/>
    </row>
    <row r="51" spans="1:24" s="1057" customFormat="1" ht="18.75" customHeight="1">
      <c r="B51" s="1058"/>
      <c r="C51" s="1059"/>
      <c r="D51" s="1060"/>
      <c r="E51" s="1061"/>
      <c r="F51" s="1061"/>
      <c r="G51" s="1055">
        <f>SUM(E51+F51)</f>
        <v>0</v>
      </c>
      <c r="H51" s="1062"/>
      <c r="I51" s="1062"/>
      <c r="J51" s="1062"/>
      <c r="K51" s="1062"/>
      <c r="L51" s="1062"/>
      <c r="M51" s="1062"/>
      <c r="N51" s="1056" t="str">
        <f>IF(H51="","",(IFERROR(VLOOKUP($H51,【選択肢】!$K$3:$O$81,2,)," ")&amp;IF(I51="","",","&amp;IFERROR(VLOOKUP($I51,【選択肢】!$K$3:$O$81,2,)," ")&amp;IF(J51="","",","&amp;IFERROR(VLOOKUP($J51,【選択肢】!$K$3:$O$81,2,)," ")&amp;IF(K51="","",","&amp;IFERROR(VLOOKUP($K51,【選択肢】!$K$3:$O$81,2,)," ")&amp;IF(L51="","",","&amp;IFERROR(VLOOKUP($L51,【選択肢】!$K$3:$O$81,2,)," ")&amp;IF(M51="","",","&amp;IFERROR(VLOOKUP($M51,【選択肢】!$K$3:$O$81,2,)," "))))))))</f>
        <v/>
      </c>
      <c r="O51" s="1056" t="str">
        <f>IF(H51="","",(IFERROR(VLOOKUP($H51,【選択肢】!$K$3:$O$81,4,)," ")&amp;IF(I51="","",","&amp;IFERROR(VLOOKUP($I51,【選択肢】!$K$3:$O$81,4,)," ")&amp;IF(J51="","",","&amp;IFERROR(VLOOKUP($J51,【選択肢】!$K$3:$O$81,4,)," ")&amp;IF(K51="","",","&amp;IFERROR(VLOOKUP($K51,【選択肢】!$K$3:$O$81,4,)," ")&amp;IF(L51="","",","&amp;IFERROR(VLOOKUP($L51,【選択肢】!$K$3:$O$81,4,)," ")&amp;IF(M51="","",","&amp;IFERROR(VLOOKUP($M51,【選択肢】!$K$3:$O$81,4,)," "))))))))</f>
        <v/>
      </c>
      <c r="P51" s="1056" t="str">
        <f>IF(H51="","",(IFERROR(VLOOKUP($H51,【選択肢】!$K$3:$O$81,5,)," ")&amp;IF(I51="","",","&amp;IFERROR(VLOOKUP($I51,【選択肢】!$K$3:$O$81,5,)," ")&amp;IF(J51="","",","&amp;IFERROR(VLOOKUP($J51,【選択肢】!$K$3:$O$81,5,)," ")&amp;IF(K51="","",","&amp;IFERROR(VLOOKUP($K51,【選択肢】!$K$3:$O$81,5,)," ")&amp;IF(L51="","",","&amp;IFERROR(VLOOKUP($L51,【選択肢】!$K$3:$O$81,5,)," ")&amp;IF(M51="","",","&amp;IFERROR(VLOOKUP($M51,【選択肢】!$K$3:$O$81,5,)," "))))))))</f>
        <v/>
      </c>
      <c r="Q51" s="1063"/>
      <c r="R51" s="1045"/>
      <c r="S51" s="453"/>
      <c r="T51" s="453"/>
      <c r="U51" s="453"/>
      <c r="V51" s="453"/>
      <c r="W51" s="453"/>
      <c r="X51" s="453"/>
    </row>
    <row r="52" spans="1:24" s="1057" customFormat="1" ht="18.75" customHeight="1">
      <c r="B52" s="1058"/>
      <c r="C52" s="1059"/>
      <c r="D52" s="1060"/>
      <c r="E52" s="1061"/>
      <c r="F52" s="1061"/>
      <c r="G52" s="1055">
        <f>SUM(E52+F52)</f>
        <v>0</v>
      </c>
      <c r="H52" s="1062"/>
      <c r="I52" s="1062"/>
      <c r="J52" s="1062"/>
      <c r="K52" s="1062"/>
      <c r="L52" s="1062"/>
      <c r="M52" s="1062"/>
      <c r="N52" s="1056" t="str">
        <f>IF(H52="","",(IFERROR(VLOOKUP($H52,【選択肢】!$K$3:$O$81,2,)," ")&amp;IF(I52="","",","&amp;IFERROR(VLOOKUP($I52,【選択肢】!$K$3:$O$81,2,)," ")&amp;IF(J52="","",","&amp;IFERROR(VLOOKUP($J52,【選択肢】!$K$3:$O$81,2,)," ")&amp;IF(K52="","",","&amp;IFERROR(VLOOKUP($K52,【選択肢】!$K$3:$O$81,2,)," ")&amp;IF(L52="","",","&amp;IFERROR(VLOOKUP($L52,【選択肢】!$K$3:$O$81,2,)," ")&amp;IF(M52="","",","&amp;IFERROR(VLOOKUP($M52,【選択肢】!$K$3:$O$81,2,)," "))))))))</f>
        <v/>
      </c>
      <c r="O52" s="1056" t="str">
        <f>IF(H52="","",(IFERROR(VLOOKUP($H52,【選択肢】!$K$3:$O$81,4,)," ")&amp;IF(I52="","",","&amp;IFERROR(VLOOKUP($I52,【選択肢】!$K$3:$O$81,4,)," ")&amp;IF(J52="","",","&amp;IFERROR(VLOOKUP($J52,【選択肢】!$K$3:$O$81,4,)," ")&amp;IF(K52="","",","&amp;IFERROR(VLOOKUP($K52,【選択肢】!$K$3:$O$81,4,)," ")&amp;IF(L52="","",","&amp;IFERROR(VLOOKUP($L52,【選択肢】!$K$3:$O$81,4,)," ")&amp;IF(M52="","",","&amp;IFERROR(VLOOKUP($M52,【選択肢】!$K$3:$O$81,4,)," "))))))))</f>
        <v/>
      </c>
      <c r="P52" s="1056" t="str">
        <f>IF(H52="","",(IFERROR(VLOOKUP($H52,【選択肢】!$K$3:$O$81,5,)," ")&amp;IF(I52="","",","&amp;IFERROR(VLOOKUP($I52,【選択肢】!$K$3:$O$81,5,)," ")&amp;IF(J52="","",","&amp;IFERROR(VLOOKUP($J52,【選択肢】!$K$3:$O$81,5,)," ")&amp;IF(K52="","",","&amp;IFERROR(VLOOKUP($K52,【選択肢】!$K$3:$O$81,5,)," ")&amp;IF(L52="","",","&amp;IFERROR(VLOOKUP($L52,【選択肢】!$K$3:$O$81,5,)," ")&amp;IF(M52="","",","&amp;IFERROR(VLOOKUP($M52,【選択肢】!$K$3:$O$81,5,)," "))))))))</f>
        <v/>
      </c>
      <c r="Q52" s="1063"/>
      <c r="R52" s="1045"/>
      <c r="S52" s="453"/>
      <c r="T52" s="453"/>
      <c r="U52" s="453"/>
      <c r="V52" s="453"/>
      <c r="W52" s="453"/>
      <c r="X52" s="453"/>
    </row>
    <row r="53" spans="1:24" s="1057" customFormat="1" ht="18.75" customHeight="1">
      <c r="B53" s="1058"/>
      <c r="C53" s="1059"/>
      <c r="D53" s="1060"/>
      <c r="E53" s="1061"/>
      <c r="F53" s="1061"/>
      <c r="G53" s="1055">
        <f t="shared" ref="G53:G55" si="7">SUM(E53+F53)</f>
        <v>0</v>
      </c>
      <c r="H53" s="1062"/>
      <c r="I53" s="1062"/>
      <c r="J53" s="1062"/>
      <c r="K53" s="1062"/>
      <c r="L53" s="1062"/>
      <c r="M53" s="1062"/>
      <c r="N53" s="1056" t="str">
        <f>IF(H53="","",(IFERROR(VLOOKUP($H53,【選択肢】!$K$3:$O$81,2,)," ")&amp;IF(I53="","",","&amp;IFERROR(VLOOKUP($I53,【選択肢】!$K$3:$O$81,2,)," ")&amp;IF(J53="","",","&amp;IFERROR(VLOOKUP($J53,【選択肢】!$K$3:$O$81,2,)," ")&amp;IF(K53="","",","&amp;IFERROR(VLOOKUP($K53,【選択肢】!$K$3:$O$81,2,)," ")&amp;IF(L53="","",","&amp;IFERROR(VLOOKUP($L53,【選択肢】!$K$3:$O$81,2,)," ")&amp;IF(M53="","",","&amp;IFERROR(VLOOKUP($M53,【選択肢】!$K$3:$O$81,2,)," "))))))))</f>
        <v/>
      </c>
      <c r="O53" s="1056" t="str">
        <f>IF(H53="","",(IFERROR(VLOOKUP($H53,【選択肢】!$K$3:$O$81,4,)," ")&amp;IF(I53="","",","&amp;IFERROR(VLOOKUP($I53,【選択肢】!$K$3:$O$81,4,)," ")&amp;IF(J53="","",","&amp;IFERROR(VLOOKUP($J53,【選択肢】!$K$3:$O$81,4,)," ")&amp;IF(K53="","",","&amp;IFERROR(VLOOKUP($K53,【選択肢】!$K$3:$O$81,4,)," ")&amp;IF(L53="","",","&amp;IFERROR(VLOOKUP($L53,【選択肢】!$K$3:$O$81,4,)," ")&amp;IF(M53="","",","&amp;IFERROR(VLOOKUP($M53,【選択肢】!$K$3:$O$81,4,)," "))))))))</f>
        <v/>
      </c>
      <c r="P53" s="1056" t="str">
        <f>IF(H53="","",(IFERROR(VLOOKUP($H53,【選択肢】!$K$3:$O$81,5,)," ")&amp;IF(I53="","",","&amp;IFERROR(VLOOKUP($I53,【選択肢】!$K$3:$O$81,5,)," ")&amp;IF(J53="","",","&amp;IFERROR(VLOOKUP($J53,【選択肢】!$K$3:$O$81,5,)," ")&amp;IF(K53="","",","&amp;IFERROR(VLOOKUP($K53,【選択肢】!$K$3:$O$81,5,)," ")&amp;IF(L53="","",","&amp;IFERROR(VLOOKUP($L53,【選択肢】!$K$3:$O$81,5,)," ")&amp;IF(M53="","",","&amp;IFERROR(VLOOKUP($M53,【選択肢】!$K$3:$O$81,5,)," "))))))))</f>
        <v/>
      </c>
      <c r="Q53" s="1063"/>
      <c r="R53" s="1045"/>
      <c r="S53" s="453"/>
      <c r="T53" s="453"/>
      <c r="U53" s="453"/>
      <c r="V53" s="453"/>
      <c r="W53" s="453"/>
      <c r="X53" s="453"/>
    </row>
    <row r="54" spans="1:24" s="1057" customFormat="1" ht="18.75" customHeight="1">
      <c r="B54" s="1058"/>
      <c r="C54" s="1059"/>
      <c r="D54" s="1060"/>
      <c r="E54" s="1061"/>
      <c r="F54" s="1061"/>
      <c r="G54" s="1055">
        <f t="shared" si="7"/>
        <v>0</v>
      </c>
      <c r="H54" s="1062"/>
      <c r="I54" s="1062"/>
      <c r="J54" s="1062"/>
      <c r="K54" s="1062"/>
      <c r="L54" s="1062"/>
      <c r="M54" s="1062"/>
      <c r="N54" s="1056" t="str">
        <f>IF(H54="","",(IFERROR(VLOOKUP($H54,【選択肢】!$K$3:$O$81,2,)," ")&amp;IF(I54="","",","&amp;IFERROR(VLOOKUP($I54,【選択肢】!$K$3:$O$81,2,)," ")&amp;IF(J54="","",","&amp;IFERROR(VLOOKUP($J54,【選択肢】!$K$3:$O$81,2,)," ")&amp;IF(K54="","",","&amp;IFERROR(VLOOKUP($K54,【選択肢】!$K$3:$O$81,2,)," ")&amp;IF(L54="","",","&amp;IFERROR(VLOOKUP($L54,【選択肢】!$K$3:$O$81,2,)," ")&amp;IF(M54="","",","&amp;IFERROR(VLOOKUP($M54,【選択肢】!$K$3:$O$81,2,)," "))))))))</f>
        <v/>
      </c>
      <c r="O54" s="1056" t="str">
        <f>IF(H54="","",(IFERROR(VLOOKUP($H54,【選択肢】!$K$3:$O$81,4,)," ")&amp;IF(I54="","",","&amp;IFERROR(VLOOKUP($I54,【選択肢】!$K$3:$O$81,4,)," ")&amp;IF(J54="","",","&amp;IFERROR(VLOOKUP($J54,【選択肢】!$K$3:$O$81,4,)," ")&amp;IF(K54="","",","&amp;IFERROR(VLOOKUP($K54,【選択肢】!$K$3:$O$81,4,)," ")&amp;IF(L54="","",","&amp;IFERROR(VLOOKUP($L54,【選択肢】!$K$3:$O$81,4,)," ")&amp;IF(M54="","",","&amp;IFERROR(VLOOKUP($M54,【選択肢】!$K$3:$O$81,4,)," "))))))))</f>
        <v/>
      </c>
      <c r="P54" s="1056" t="str">
        <f>IF(H54="","",(IFERROR(VLOOKUP($H54,【選択肢】!$K$3:$O$81,5,)," ")&amp;IF(I54="","",","&amp;IFERROR(VLOOKUP($I54,【選択肢】!$K$3:$O$81,5,)," ")&amp;IF(J54="","",","&amp;IFERROR(VLOOKUP($J54,【選択肢】!$K$3:$O$81,5,)," ")&amp;IF(K54="","",","&amp;IFERROR(VLOOKUP($K54,【選択肢】!$K$3:$O$81,5,)," ")&amp;IF(L54="","",","&amp;IFERROR(VLOOKUP($L54,【選択肢】!$K$3:$O$81,5,)," ")&amp;IF(M54="","",","&amp;IFERROR(VLOOKUP($M54,【選択肢】!$K$3:$O$81,5,)," "))))))))</f>
        <v/>
      </c>
      <c r="Q54" s="1063"/>
      <c r="R54" s="1045"/>
      <c r="S54" s="453"/>
      <c r="T54" s="453"/>
      <c r="U54" s="453"/>
      <c r="V54" s="453"/>
      <c r="W54" s="453"/>
      <c r="X54" s="453"/>
    </row>
    <row r="55" spans="1:24" s="1057" customFormat="1" ht="18.75" customHeight="1">
      <c r="B55" s="1058"/>
      <c r="C55" s="1059"/>
      <c r="D55" s="1060"/>
      <c r="E55" s="1061"/>
      <c r="F55" s="1061"/>
      <c r="G55" s="1055">
        <f t="shared" si="7"/>
        <v>0</v>
      </c>
      <c r="H55" s="1062"/>
      <c r="I55" s="1062"/>
      <c r="J55" s="1062"/>
      <c r="K55" s="1062"/>
      <c r="L55" s="1062"/>
      <c r="M55" s="1062"/>
      <c r="N55" s="1056" t="str">
        <f>IF(H55="","",(IFERROR(VLOOKUP($H55,【選択肢】!$K$3:$O$81,2,)," ")&amp;IF(I55="","",","&amp;IFERROR(VLOOKUP($I55,【選択肢】!$K$3:$O$81,2,)," ")&amp;IF(J55="","",","&amp;IFERROR(VLOOKUP($J55,【選択肢】!$K$3:$O$81,2,)," ")&amp;IF(K55="","",","&amp;IFERROR(VLOOKUP($K55,【選択肢】!$K$3:$O$81,2,)," ")&amp;IF(L55="","",","&amp;IFERROR(VLOOKUP($L55,【選択肢】!$K$3:$O$81,2,)," ")&amp;IF(M55="","",","&amp;IFERROR(VLOOKUP($M55,【選択肢】!$K$3:$O$81,2,)," "))))))))</f>
        <v/>
      </c>
      <c r="O55" s="1056" t="str">
        <f>IF(H55="","",(IFERROR(VLOOKUP($H55,【選択肢】!$K$3:$O$81,4,)," ")&amp;IF(I55="","",","&amp;IFERROR(VLOOKUP($I55,【選択肢】!$K$3:$O$81,4,)," ")&amp;IF(J55="","",","&amp;IFERROR(VLOOKUP($J55,【選択肢】!$K$3:$O$81,4,)," ")&amp;IF(K55="","",","&amp;IFERROR(VLOOKUP($K55,【選択肢】!$K$3:$O$81,4,)," ")&amp;IF(L55="","",","&amp;IFERROR(VLOOKUP($L55,【選択肢】!$K$3:$O$81,4,)," ")&amp;IF(M55="","",","&amp;IFERROR(VLOOKUP($M55,【選択肢】!$K$3:$O$81,4,)," "))))))))</f>
        <v/>
      </c>
      <c r="P55" s="1056" t="str">
        <f>IF(H55="","",(IFERROR(VLOOKUP($H55,【選択肢】!$K$3:$O$81,5,)," ")&amp;IF(I55="","",","&amp;IFERROR(VLOOKUP($I55,【選択肢】!$K$3:$O$81,5,)," ")&amp;IF(J55="","",","&amp;IFERROR(VLOOKUP($J55,【選択肢】!$K$3:$O$81,5,)," ")&amp;IF(K55="","",","&amp;IFERROR(VLOOKUP($K55,【選択肢】!$K$3:$O$81,5,)," ")&amp;IF(L55="","",","&amp;IFERROR(VLOOKUP($L55,【選択肢】!$K$3:$O$81,5,)," ")&amp;IF(M55="","",","&amp;IFERROR(VLOOKUP($M55,【選択肢】!$K$3:$O$81,5,)," "))))))))</f>
        <v/>
      </c>
      <c r="Q55" s="1063"/>
      <c r="R55" s="1045"/>
      <c r="S55" s="453"/>
      <c r="T55" s="453"/>
      <c r="U55" s="453"/>
      <c r="V55" s="453"/>
      <c r="W55" s="453"/>
      <c r="X55" s="453"/>
    </row>
    <row r="56" spans="1:24" s="1057" customFormat="1" ht="19.5" customHeight="1">
      <c r="A56" s="453"/>
      <c r="B56" s="1058"/>
      <c r="C56" s="1059"/>
      <c r="D56" s="1060"/>
      <c r="E56" s="1061"/>
      <c r="F56" s="1061"/>
      <c r="G56" s="1055">
        <f>SUM(E56+F56)</f>
        <v>0</v>
      </c>
      <c r="H56" s="1062"/>
      <c r="I56" s="1062"/>
      <c r="J56" s="1062"/>
      <c r="K56" s="1062"/>
      <c r="L56" s="1062"/>
      <c r="M56" s="1062"/>
      <c r="N56" s="1056" t="str">
        <f>IF(H56="","",(IFERROR(VLOOKUP($H56,【選択肢】!$K$3:$O$81,2,)," ")&amp;IF(I56="","",","&amp;IFERROR(VLOOKUP($I56,【選択肢】!$K$3:$O$81,2,)," ")&amp;IF(J56="","",","&amp;IFERROR(VLOOKUP($J56,【選択肢】!$K$3:$O$81,2,)," ")&amp;IF(K56="","",","&amp;IFERROR(VLOOKUP($K56,【選択肢】!$K$3:$O$81,2,)," ")&amp;IF(L56="","",","&amp;IFERROR(VLOOKUP($L56,【選択肢】!$K$3:$O$81,2,)," ")&amp;IF(M56="","",","&amp;IFERROR(VLOOKUP($M56,【選択肢】!$K$3:$O$81,2,)," "))))))))</f>
        <v/>
      </c>
      <c r="O56" s="1056" t="str">
        <f>IF(H56="","",(IFERROR(VLOOKUP($H56,【選択肢】!$K$3:$O$81,4,)," ")&amp;IF(I56="","",","&amp;IFERROR(VLOOKUP($I56,【選択肢】!$K$3:$O$81,4,)," ")&amp;IF(J56="","",","&amp;IFERROR(VLOOKUP($J56,【選択肢】!$K$3:$O$81,4,)," ")&amp;IF(K56="","",","&amp;IFERROR(VLOOKUP($K56,【選択肢】!$K$3:$O$81,4,)," ")&amp;IF(L56="","",","&amp;IFERROR(VLOOKUP($L56,【選択肢】!$K$3:$O$81,4,)," ")&amp;IF(M56="","",","&amp;IFERROR(VLOOKUP($M56,【選択肢】!$K$3:$O$81,4,)," "))))))))</f>
        <v/>
      </c>
      <c r="P56" s="1056" t="str">
        <f>IF(H56="","",(IFERROR(VLOOKUP($H56,【選択肢】!$K$3:$O$81,5,)," ")&amp;IF(I56="","",","&amp;IFERROR(VLOOKUP($I56,【選択肢】!$K$3:$O$81,5,)," ")&amp;IF(J56="","",","&amp;IFERROR(VLOOKUP($J56,【選択肢】!$K$3:$O$81,5,)," ")&amp;IF(K56="","",","&amp;IFERROR(VLOOKUP($K56,【選択肢】!$K$3:$O$81,5,)," ")&amp;IF(L56="","",","&amp;IFERROR(VLOOKUP($L56,【選択肢】!$K$3:$O$81,5,)," ")&amp;IF(M56="","",","&amp;IFERROR(VLOOKUP($M56,【選択肢】!$K$3:$O$81,5,)," "))))))))</f>
        <v/>
      </c>
      <c r="Q56" s="1063"/>
      <c r="R56" s="1045"/>
      <c r="S56" s="453"/>
      <c r="T56" s="453"/>
      <c r="U56" s="453"/>
      <c r="V56" s="453"/>
      <c r="W56" s="453"/>
      <c r="X56" s="453"/>
    </row>
    <row r="57" spans="1:24" s="1057" customFormat="1" ht="19.5" customHeight="1">
      <c r="B57" s="1058"/>
      <c r="C57" s="1059"/>
      <c r="D57" s="1060"/>
      <c r="E57" s="1061"/>
      <c r="F57" s="1061"/>
      <c r="G57" s="1055">
        <f>SUM(E57+F57)</f>
        <v>0</v>
      </c>
      <c r="H57" s="1062"/>
      <c r="I57" s="1062"/>
      <c r="J57" s="1062"/>
      <c r="K57" s="1062"/>
      <c r="L57" s="1062"/>
      <c r="M57" s="1062"/>
      <c r="N57" s="1056" t="str">
        <f>IF(H57="","",(IFERROR(VLOOKUP($H57,【選択肢】!$K$3:$O$81,2,)," ")&amp;IF(I57="","",","&amp;IFERROR(VLOOKUP($I57,【選択肢】!$K$3:$O$81,2,)," ")&amp;IF(J57="","",","&amp;IFERROR(VLOOKUP($J57,【選択肢】!$K$3:$O$81,2,)," ")&amp;IF(K57="","",","&amp;IFERROR(VLOOKUP($K57,【選択肢】!$K$3:$O$81,2,)," ")&amp;IF(L57="","",","&amp;IFERROR(VLOOKUP($L57,【選択肢】!$K$3:$O$81,2,)," ")&amp;IF(M57="","",","&amp;IFERROR(VLOOKUP($M57,【選択肢】!$K$3:$O$81,2,)," "))))))))</f>
        <v/>
      </c>
      <c r="O57" s="1056" t="str">
        <f>IF(H57="","",(IFERROR(VLOOKUP($H57,【選択肢】!$K$3:$O$81,4,)," ")&amp;IF(I57="","",","&amp;IFERROR(VLOOKUP($I57,【選択肢】!$K$3:$O$81,4,)," ")&amp;IF(J57="","",","&amp;IFERROR(VLOOKUP($J57,【選択肢】!$K$3:$O$81,4,)," ")&amp;IF(K57="","",","&amp;IFERROR(VLOOKUP($K57,【選択肢】!$K$3:$O$81,4,)," ")&amp;IF(L57="","",","&amp;IFERROR(VLOOKUP($L57,【選択肢】!$K$3:$O$81,4,)," ")&amp;IF(M57="","",","&amp;IFERROR(VLOOKUP($M57,【選択肢】!$K$3:$O$81,4,)," "))))))))</f>
        <v/>
      </c>
      <c r="P57" s="1056" t="str">
        <f>IF(H57="","",(IFERROR(VLOOKUP($H57,【選択肢】!$K$3:$O$81,5,)," ")&amp;IF(I57="","",","&amp;IFERROR(VLOOKUP($I57,【選択肢】!$K$3:$O$81,5,)," ")&amp;IF(J57="","",","&amp;IFERROR(VLOOKUP($J57,【選択肢】!$K$3:$O$81,5,)," ")&amp;IF(K57="","",","&amp;IFERROR(VLOOKUP($K57,【選択肢】!$K$3:$O$81,5,)," ")&amp;IF(L57="","",","&amp;IFERROR(VLOOKUP($L57,【選択肢】!$K$3:$O$81,5,)," ")&amp;IF(M57="","",","&amp;IFERROR(VLOOKUP($M57,【選択肢】!$K$3:$O$81,5,)," "))))))))</f>
        <v/>
      </c>
      <c r="Q57" s="1063"/>
      <c r="R57" s="1045"/>
      <c r="S57" s="453"/>
      <c r="T57" s="453"/>
      <c r="U57" s="453"/>
      <c r="V57" s="453"/>
      <c r="W57" s="453"/>
      <c r="X57" s="453"/>
    </row>
    <row r="58" spans="1:24" s="1057" customFormat="1" ht="18.75" customHeight="1">
      <c r="B58" s="1058"/>
      <c r="C58" s="1059"/>
      <c r="D58" s="1060"/>
      <c r="E58" s="1061"/>
      <c r="F58" s="1061"/>
      <c r="G58" s="1055">
        <f>SUM(E58+F58)</f>
        <v>0</v>
      </c>
      <c r="H58" s="1062"/>
      <c r="I58" s="1062"/>
      <c r="J58" s="1062"/>
      <c r="K58" s="1062"/>
      <c r="L58" s="1062"/>
      <c r="M58" s="1062"/>
      <c r="N58" s="1056" t="str">
        <f>IF(H58="","",(IFERROR(VLOOKUP($H58,【選択肢】!$K$3:$O$81,2,)," ")&amp;IF(I58="","",","&amp;IFERROR(VLOOKUP($I58,【選択肢】!$K$3:$O$81,2,)," ")&amp;IF(J58="","",","&amp;IFERROR(VLOOKUP($J58,【選択肢】!$K$3:$O$81,2,)," ")&amp;IF(K58="","",","&amp;IFERROR(VLOOKUP($K58,【選択肢】!$K$3:$O$81,2,)," ")&amp;IF(L58="","",","&amp;IFERROR(VLOOKUP($L58,【選択肢】!$K$3:$O$81,2,)," ")&amp;IF(M58="","",","&amp;IFERROR(VLOOKUP($M58,【選択肢】!$K$3:$O$81,2,)," "))))))))</f>
        <v/>
      </c>
      <c r="O58" s="1056" t="str">
        <f>IF(H58="","",(IFERROR(VLOOKUP($H58,【選択肢】!$K$3:$O$81,4,)," ")&amp;IF(I58="","",","&amp;IFERROR(VLOOKUP($I58,【選択肢】!$K$3:$O$81,4,)," ")&amp;IF(J58="","",","&amp;IFERROR(VLOOKUP($J58,【選択肢】!$K$3:$O$81,4,)," ")&amp;IF(K58="","",","&amp;IFERROR(VLOOKUP($K58,【選択肢】!$K$3:$O$81,4,)," ")&amp;IF(L58="","",","&amp;IFERROR(VLOOKUP($L58,【選択肢】!$K$3:$O$81,4,)," ")&amp;IF(M58="","",","&amp;IFERROR(VLOOKUP($M58,【選択肢】!$K$3:$O$81,4,)," "))))))))</f>
        <v/>
      </c>
      <c r="P58" s="1056" t="str">
        <f>IF(H58="","",(IFERROR(VLOOKUP($H58,【選択肢】!$K$3:$O$81,5,)," ")&amp;IF(I58="","",","&amp;IFERROR(VLOOKUP($I58,【選択肢】!$K$3:$O$81,5,)," ")&amp;IF(J58="","",","&amp;IFERROR(VLOOKUP($J58,【選択肢】!$K$3:$O$81,5,)," ")&amp;IF(K58="","",","&amp;IFERROR(VLOOKUP($K58,【選択肢】!$K$3:$O$81,5,)," ")&amp;IF(L58="","",","&amp;IFERROR(VLOOKUP($L58,【選択肢】!$K$3:$O$81,5,)," ")&amp;IF(M58="","",","&amp;IFERROR(VLOOKUP($M58,【選択肢】!$K$3:$O$81,5,)," "))))))))</f>
        <v/>
      </c>
      <c r="Q58" s="1063"/>
      <c r="R58" s="1045"/>
      <c r="S58" s="453"/>
      <c r="T58" s="453"/>
      <c r="U58" s="453"/>
      <c r="V58" s="453"/>
      <c r="W58" s="453"/>
      <c r="X58" s="453"/>
    </row>
    <row r="59" spans="1:24" s="1057" customFormat="1" ht="18.75" customHeight="1">
      <c r="B59" s="1058"/>
      <c r="C59" s="1059"/>
      <c r="D59" s="1060"/>
      <c r="E59" s="1061"/>
      <c r="F59" s="1061"/>
      <c r="G59" s="1055">
        <f>SUM(E59+F59)</f>
        <v>0</v>
      </c>
      <c r="H59" s="1062"/>
      <c r="I59" s="1062"/>
      <c r="J59" s="1062"/>
      <c r="K59" s="1062"/>
      <c r="L59" s="1062"/>
      <c r="M59" s="1062"/>
      <c r="N59" s="1056" t="str">
        <f>IF(H59="","",(IFERROR(VLOOKUP($H59,【選択肢】!$K$3:$O$81,2,)," ")&amp;IF(I59="","",","&amp;IFERROR(VLOOKUP($I59,【選択肢】!$K$3:$O$81,2,)," ")&amp;IF(J59="","",","&amp;IFERROR(VLOOKUP($J59,【選択肢】!$K$3:$O$81,2,)," ")&amp;IF(K59="","",","&amp;IFERROR(VLOOKUP($K59,【選択肢】!$K$3:$O$81,2,)," ")&amp;IF(L59="","",","&amp;IFERROR(VLOOKUP($L59,【選択肢】!$K$3:$O$81,2,)," ")&amp;IF(M59="","",","&amp;IFERROR(VLOOKUP($M59,【選択肢】!$K$3:$O$81,2,)," "))))))))</f>
        <v/>
      </c>
      <c r="O59" s="1056" t="str">
        <f>IF(H59="","",(IFERROR(VLOOKUP($H59,【選択肢】!$K$3:$O$81,4,)," ")&amp;IF(I59="","",","&amp;IFERROR(VLOOKUP($I59,【選択肢】!$K$3:$O$81,4,)," ")&amp;IF(J59="","",","&amp;IFERROR(VLOOKUP($J59,【選択肢】!$K$3:$O$81,4,)," ")&amp;IF(K59="","",","&amp;IFERROR(VLOOKUP($K59,【選択肢】!$K$3:$O$81,4,)," ")&amp;IF(L59="","",","&amp;IFERROR(VLOOKUP($L59,【選択肢】!$K$3:$O$81,4,)," ")&amp;IF(M59="","",","&amp;IFERROR(VLOOKUP($M59,【選択肢】!$K$3:$O$81,4,)," "))))))))</f>
        <v/>
      </c>
      <c r="P59" s="1056" t="str">
        <f>IF(H59="","",(IFERROR(VLOOKUP($H59,【選択肢】!$K$3:$O$81,5,)," ")&amp;IF(I59="","",","&amp;IFERROR(VLOOKUP($I59,【選択肢】!$K$3:$O$81,5,)," ")&amp;IF(J59="","",","&amp;IFERROR(VLOOKUP($J59,【選択肢】!$K$3:$O$81,5,)," ")&amp;IF(K59="","",","&amp;IFERROR(VLOOKUP($K59,【選択肢】!$K$3:$O$81,5,)," ")&amp;IF(L59="","",","&amp;IFERROR(VLOOKUP($L59,【選択肢】!$K$3:$O$81,5,)," ")&amp;IF(M59="","",","&amp;IFERROR(VLOOKUP($M59,【選択肢】!$K$3:$O$81,5,)," "))))))))</f>
        <v/>
      </c>
      <c r="Q59" s="1063"/>
      <c r="R59" s="1045"/>
      <c r="S59" s="453"/>
      <c r="T59" s="453"/>
      <c r="U59" s="453"/>
      <c r="V59" s="453"/>
      <c r="W59" s="453"/>
      <c r="X59" s="453"/>
    </row>
    <row r="60" spans="1:24" s="1057" customFormat="1" ht="18.75" customHeight="1">
      <c r="B60" s="1058"/>
      <c r="C60" s="1059"/>
      <c r="D60" s="1060"/>
      <c r="E60" s="1061"/>
      <c r="F60" s="1061"/>
      <c r="G60" s="1055">
        <f t="shared" ref="G60:G63" si="8">SUM(E60+F60)</f>
        <v>0</v>
      </c>
      <c r="H60" s="1062"/>
      <c r="I60" s="1062"/>
      <c r="J60" s="1062"/>
      <c r="K60" s="1062"/>
      <c r="L60" s="1062"/>
      <c r="M60" s="1062"/>
      <c r="N60" s="1056" t="str">
        <f>IF(H60="","",(IFERROR(VLOOKUP($H60,【選択肢】!$K$3:$O$81,2,)," ")&amp;IF(I60="","",","&amp;IFERROR(VLOOKUP($I60,【選択肢】!$K$3:$O$81,2,)," ")&amp;IF(J60="","",","&amp;IFERROR(VLOOKUP($J60,【選択肢】!$K$3:$O$81,2,)," ")&amp;IF(K60="","",","&amp;IFERROR(VLOOKUP($K60,【選択肢】!$K$3:$O$81,2,)," ")&amp;IF(L60="","",","&amp;IFERROR(VLOOKUP($L60,【選択肢】!$K$3:$O$81,2,)," ")&amp;IF(M60="","",","&amp;IFERROR(VLOOKUP($M60,【選択肢】!$K$3:$O$81,2,)," "))))))))</f>
        <v/>
      </c>
      <c r="O60" s="1056" t="str">
        <f>IF(H60="","",(IFERROR(VLOOKUP($H60,【選択肢】!$K$3:$O$81,4,)," ")&amp;IF(I60="","",","&amp;IFERROR(VLOOKUP($I60,【選択肢】!$K$3:$O$81,4,)," ")&amp;IF(J60="","",","&amp;IFERROR(VLOOKUP($J60,【選択肢】!$K$3:$O$81,4,)," ")&amp;IF(K60="","",","&amp;IFERROR(VLOOKUP($K60,【選択肢】!$K$3:$O$81,4,)," ")&amp;IF(L60="","",","&amp;IFERROR(VLOOKUP($L60,【選択肢】!$K$3:$O$81,4,)," ")&amp;IF(M60="","",","&amp;IFERROR(VLOOKUP($M60,【選択肢】!$K$3:$O$81,4,)," "))))))))</f>
        <v/>
      </c>
      <c r="P60" s="1056" t="str">
        <f>IF(H60="","",(IFERROR(VLOOKUP($H60,【選択肢】!$K$3:$O$81,5,)," ")&amp;IF(I60="","",","&amp;IFERROR(VLOOKUP($I60,【選択肢】!$K$3:$O$81,5,)," ")&amp;IF(J60="","",","&amp;IFERROR(VLOOKUP($J60,【選択肢】!$K$3:$O$81,5,)," ")&amp;IF(K60="","",","&amp;IFERROR(VLOOKUP($K60,【選択肢】!$K$3:$O$81,5,)," ")&amp;IF(L60="","",","&amp;IFERROR(VLOOKUP($L60,【選択肢】!$K$3:$O$81,5,)," ")&amp;IF(M60="","",","&amp;IFERROR(VLOOKUP($M60,【選択肢】!$K$3:$O$81,5,)," "))))))))</f>
        <v/>
      </c>
      <c r="Q60" s="1063"/>
      <c r="R60" s="1045"/>
      <c r="S60" s="453"/>
      <c r="T60" s="453"/>
      <c r="U60" s="453"/>
      <c r="V60" s="453"/>
      <c r="W60" s="453"/>
      <c r="X60" s="453"/>
    </row>
    <row r="61" spans="1:24" s="1057" customFormat="1" ht="18.75" customHeight="1">
      <c r="B61" s="1058"/>
      <c r="C61" s="1059"/>
      <c r="D61" s="1060"/>
      <c r="E61" s="1061"/>
      <c r="F61" s="1061"/>
      <c r="G61" s="1055">
        <f t="shared" si="8"/>
        <v>0</v>
      </c>
      <c r="H61" s="1062"/>
      <c r="I61" s="1062"/>
      <c r="J61" s="1062"/>
      <c r="K61" s="1062"/>
      <c r="L61" s="1062"/>
      <c r="M61" s="1062"/>
      <c r="N61" s="1056" t="str">
        <f>IF(H61="","",(IFERROR(VLOOKUP($H61,【選択肢】!$K$3:$O$81,2,)," ")&amp;IF(I61="","",","&amp;IFERROR(VLOOKUP($I61,【選択肢】!$K$3:$O$81,2,)," ")&amp;IF(J61="","",","&amp;IFERROR(VLOOKUP($J61,【選択肢】!$K$3:$O$81,2,)," ")&amp;IF(K61="","",","&amp;IFERROR(VLOOKUP($K61,【選択肢】!$K$3:$O$81,2,)," ")&amp;IF(L61="","",","&amp;IFERROR(VLOOKUP($L61,【選択肢】!$K$3:$O$81,2,)," ")&amp;IF(M61="","",","&amp;IFERROR(VLOOKUP($M61,【選択肢】!$K$3:$O$81,2,)," "))))))))</f>
        <v/>
      </c>
      <c r="O61" s="1056" t="str">
        <f>IF(H61="","",(IFERROR(VLOOKUP($H61,【選択肢】!$K$3:$O$81,4,)," ")&amp;IF(I61="","",","&amp;IFERROR(VLOOKUP($I61,【選択肢】!$K$3:$O$81,4,)," ")&amp;IF(J61="","",","&amp;IFERROR(VLOOKUP($J61,【選択肢】!$K$3:$O$81,4,)," ")&amp;IF(K61="","",","&amp;IFERROR(VLOOKUP($K61,【選択肢】!$K$3:$O$81,4,)," ")&amp;IF(L61="","",","&amp;IFERROR(VLOOKUP($L61,【選択肢】!$K$3:$O$81,4,)," ")&amp;IF(M61="","",","&amp;IFERROR(VLOOKUP($M61,【選択肢】!$K$3:$O$81,4,)," "))))))))</f>
        <v/>
      </c>
      <c r="P61" s="1056" t="str">
        <f>IF(H61="","",(IFERROR(VLOOKUP($H61,【選択肢】!$K$3:$O$81,5,)," ")&amp;IF(I61="","",","&amp;IFERROR(VLOOKUP($I61,【選択肢】!$K$3:$O$81,5,)," ")&amp;IF(J61="","",","&amp;IFERROR(VLOOKUP($J61,【選択肢】!$K$3:$O$81,5,)," ")&amp;IF(K61="","",","&amp;IFERROR(VLOOKUP($K61,【選択肢】!$K$3:$O$81,5,)," ")&amp;IF(L61="","",","&amp;IFERROR(VLOOKUP($L61,【選択肢】!$K$3:$O$81,5,)," ")&amp;IF(M61="","",","&amp;IFERROR(VLOOKUP($M61,【選択肢】!$K$3:$O$81,5,)," "))))))))</f>
        <v/>
      </c>
      <c r="Q61" s="1063"/>
      <c r="R61" s="1045"/>
      <c r="S61" s="453"/>
      <c r="T61" s="453"/>
      <c r="U61" s="453"/>
      <c r="V61" s="453"/>
      <c r="W61" s="453"/>
      <c r="X61" s="453"/>
    </row>
    <row r="62" spans="1:24" s="1057" customFormat="1" ht="18.75" customHeight="1">
      <c r="B62" s="1058"/>
      <c r="C62" s="1059"/>
      <c r="D62" s="1060"/>
      <c r="E62" s="1061"/>
      <c r="F62" s="1061"/>
      <c r="G62" s="1055">
        <f t="shared" si="8"/>
        <v>0</v>
      </c>
      <c r="H62" s="1062"/>
      <c r="I62" s="1062"/>
      <c r="J62" s="1062"/>
      <c r="K62" s="1062"/>
      <c r="L62" s="1062"/>
      <c r="M62" s="1062"/>
      <c r="N62" s="1056" t="str">
        <f>IF(H62="","",(IFERROR(VLOOKUP($H62,【選択肢】!$K$3:$O$81,2,)," ")&amp;IF(I62="","",","&amp;IFERROR(VLOOKUP($I62,【選択肢】!$K$3:$O$81,2,)," ")&amp;IF(J62="","",","&amp;IFERROR(VLOOKUP($J62,【選択肢】!$K$3:$O$81,2,)," ")&amp;IF(K62="","",","&amp;IFERROR(VLOOKUP($K62,【選択肢】!$K$3:$O$81,2,)," ")&amp;IF(L62="","",","&amp;IFERROR(VLOOKUP($L62,【選択肢】!$K$3:$O$81,2,)," ")&amp;IF(M62="","",","&amp;IFERROR(VLOOKUP($M62,【選択肢】!$K$3:$O$81,2,)," "))))))))</f>
        <v/>
      </c>
      <c r="O62" s="1056" t="str">
        <f>IF(H62="","",(IFERROR(VLOOKUP($H62,【選択肢】!$K$3:$O$81,4,)," ")&amp;IF(I62="","",","&amp;IFERROR(VLOOKUP($I62,【選択肢】!$K$3:$O$81,4,)," ")&amp;IF(J62="","",","&amp;IFERROR(VLOOKUP($J62,【選択肢】!$K$3:$O$81,4,)," ")&amp;IF(K62="","",","&amp;IFERROR(VLOOKUP($K62,【選択肢】!$K$3:$O$81,4,)," ")&amp;IF(L62="","",","&amp;IFERROR(VLOOKUP($L62,【選択肢】!$K$3:$O$81,4,)," ")&amp;IF(M62="","",","&amp;IFERROR(VLOOKUP($M62,【選択肢】!$K$3:$O$81,4,)," "))))))))</f>
        <v/>
      </c>
      <c r="P62" s="1056" t="str">
        <f>IF(H62="","",(IFERROR(VLOOKUP($H62,【選択肢】!$K$3:$O$81,5,)," ")&amp;IF(I62="","",","&amp;IFERROR(VLOOKUP($I62,【選択肢】!$K$3:$O$81,5,)," ")&amp;IF(J62="","",","&amp;IFERROR(VLOOKUP($J62,【選択肢】!$K$3:$O$81,5,)," ")&amp;IF(K62="","",","&amp;IFERROR(VLOOKUP($K62,【選択肢】!$K$3:$O$81,5,)," ")&amp;IF(L62="","",","&amp;IFERROR(VLOOKUP($L62,【選択肢】!$K$3:$O$81,5,)," ")&amp;IF(M62="","",","&amp;IFERROR(VLOOKUP($M62,【選択肢】!$K$3:$O$81,5,)," "))))))))</f>
        <v/>
      </c>
      <c r="Q62" s="1063"/>
      <c r="R62" s="1045"/>
      <c r="S62" s="453"/>
      <c r="T62" s="453"/>
      <c r="U62" s="453"/>
      <c r="V62" s="453"/>
      <c r="W62" s="453"/>
      <c r="X62" s="453"/>
    </row>
    <row r="63" spans="1:24" s="1057" customFormat="1" ht="18.75" customHeight="1">
      <c r="B63" s="1058"/>
      <c r="C63" s="1059"/>
      <c r="D63" s="1060"/>
      <c r="E63" s="1061"/>
      <c r="F63" s="1061"/>
      <c r="G63" s="1055">
        <f t="shared" si="8"/>
        <v>0</v>
      </c>
      <c r="H63" s="1062"/>
      <c r="I63" s="1062"/>
      <c r="J63" s="1062"/>
      <c r="K63" s="1062"/>
      <c r="L63" s="1062"/>
      <c r="M63" s="1062"/>
      <c r="N63" s="1056" t="str">
        <f>IF(H63="","",(IFERROR(VLOOKUP($H63,【選択肢】!$K$3:$O$81,2,)," ")&amp;IF(I63="","",","&amp;IFERROR(VLOOKUP($I63,【選択肢】!$K$3:$O$81,2,)," ")&amp;IF(J63="","",","&amp;IFERROR(VLOOKUP($J63,【選択肢】!$K$3:$O$81,2,)," ")&amp;IF(K63="","",","&amp;IFERROR(VLOOKUP($K63,【選択肢】!$K$3:$O$81,2,)," ")&amp;IF(L63="","",","&amp;IFERROR(VLOOKUP($L63,【選択肢】!$K$3:$O$81,2,)," ")&amp;IF(M63="","",","&amp;IFERROR(VLOOKUP($M63,【選択肢】!$K$3:$O$81,2,)," "))))))))</f>
        <v/>
      </c>
      <c r="O63" s="1056" t="str">
        <f>IF(H63="","",(IFERROR(VLOOKUP($H63,【選択肢】!$K$3:$O$81,4,)," ")&amp;IF(I63="","",","&amp;IFERROR(VLOOKUP($I63,【選択肢】!$K$3:$O$81,4,)," ")&amp;IF(J63="","",","&amp;IFERROR(VLOOKUP($J63,【選択肢】!$K$3:$O$81,4,)," ")&amp;IF(K63="","",","&amp;IFERROR(VLOOKUP($K63,【選択肢】!$K$3:$O$81,4,)," ")&amp;IF(L63="","",","&amp;IFERROR(VLOOKUP($L63,【選択肢】!$K$3:$O$81,4,)," ")&amp;IF(M63="","",","&amp;IFERROR(VLOOKUP($M63,【選択肢】!$K$3:$O$81,4,)," "))))))))</f>
        <v/>
      </c>
      <c r="P63" s="1056" t="str">
        <f>IF(H63="","",(IFERROR(VLOOKUP($H63,【選択肢】!$K$3:$O$81,5,)," ")&amp;IF(I63="","",","&amp;IFERROR(VLOOKUP($I63,【選択肢】!$K$3:$O$81,5,)," ")&amp;IF(J63="","",","&amp;IFERROR(VLOOKUP($J63,【選択肢】!$K$3:$O$81,5,)," ")&amp;IF(K63="","",","&amp;IFERROR(VLOOKUP($K63,【選択肢】!$K$3:$O$81,5,)," ")&amp;IF(L63="","",","&amp;IFERROR(VLOOKUP($L63,【選択肢】!$K$3:$O$81,5,)," ")&amp;IF(M63="","",","&amp;IFERROR(VLOOKUP($M63,【選択肢】!$K$3:$O$81,5,)," "))))))))</f>
        <v/>
      </c>
      <c r="Q63" s="1063"/>
      <c r="R63" s="1045"/>
      <c r="S63" s="453"/>
      <c r="T63" s="453"/>
      <c r="U63" s="453"/>
      <c r="V63" s="453"/>
      <c r="W63" s="453"/>
      <c r="X63" s="453"/>
    </row>
    <row r="64" spans="1:24" s="1057" customFormat="1" ht="18.75" customHeight="1">
      <c r="B64" s="1058"/>
      <c r="C64" s="1059"/>
      <c r="D64" s="1060"/>
      <c r="E64" s="1061"/>
      <c r="F64" s="1061"/>
      <c r="G64" s="1055">
        <f>SUM(E64+F64)</f>
        <v>0</v>
      </c>
      <c r="H64" s="1062"/>
      <c r="I64" s="1062"/>
      <c r="J64" s="1062"/>
      <c r="K64" s="1062"/>
      <c r="L64" s="1062"/>
      <c r="M64" s="1062"/>
      <c r="N64" s="1056" t="str">
        <f>IF(H64="","",(IFERROR(VLOOKUP($H64,【選択肢】!$K$3:$O$81,2,)," ")&amp;IF(I64="","",","&amp;IFERROR(VLOOKUP($I64,【選択肢】!$K$3:$O$81,2,)," ")&amp;IF(J64="","",","&amp;IFERROR(VLOOKUP($J64,【選択肢】!$K$3:$O$81,2,)," ")&amp;IF(K64="","",","&amp;IFERROR(VLOOKUP($K64,【選択肢】!$K$3:$O$81,2,)," ")&amp;IF(L64="","",","&amp;IFERROR(VLOOKUP($L64,【選択肢】!$K$3:$O$81,2,)," ")&amp;IF(M64="","",","&amp;IFERROR(VLOOKUP($M64,【選択肢】!$K$3:$O$81,2,)," "))))))))</f>
        <v/>
      </c>
      <c r="O64" s="1056" t="str">
        <f>IF(H64="","",(IFERROR(VLOOKUP($H64,【選択肢】!$K$3:$O$81,4,)," ")&amp;IF(I64="","",","&amp;IFERROR(VLOOKUP($I64,【選択肢】!$K$3:$O$81,4,)," ")&amp;IF(J64="","",","&amp;IFERROR(VLOOKUP($J64,【選択肢】!$K$3:$O$81,4,)," ")&amp;IF(K64="","",","&amp;IFERROR(VLOOKUP($K64,【選択肢】!$K$3:$O$81,4,)," ")&amp;IF(L64="","",","&amp;IFERROR(VLOOKUP($L64,【選択肢】!$K$3:$O$81,4,)," ")&amp;IF(M64="","",","&amp;IFERROR(VLOOKUP($M64,【選択肢】!$K$3:$O$81,4,)," "))))))))</f>
        <v/>
      </c>
      <c r="P64" s="1056" t="str">
        <f>IF(H64="","",(IFERROR(VLOOKUP($H64,【選択肢】!$K$3:$O$81,5,)," ")&amp;IF(I64="","",","&amp;IFERROR(VLOOKUP($I64,【選択肢】!$K$3:$O$81,5,)," ")&amp;IF(J64="","",","&amp;IFERROR(VLOOKUP($J64,【選択肢】!$K$3:$O$81,5,)," ")&amp;IF(K64="","",","&amp;IFERROR(VLOOKUP($K64,【選択肢】!$K$3:$O$81,5,)," ")&amp;IF(L64="","",","&amp;IFERROR(VLOOKUP($L64,【選択肢】!$K$3:$O$81,5,)," ")&amp;IF(M64="","",","&amp;IFERROR(VLOOKUP($M64,【選択肢】!$K$3:$O$81,5,)," "))))))))</f>
        <v/>
      </c>
      <c r="Q64" s="1063"/>
      <c r="R64" s="1045"/>
      <c r="S64" s="453"/>
      <c r="T64" s="453"/>
      <c r="U64" s="453"/>
      <c r="V64" s="453"/>
      <c r="W64" s="453"/>
      <c r="X64" s="453"/>
    </row>
    <row r="65" spans="2:24" s="1057" customFormat="1" ht="18.75" customHeight="1">
      <c r="B65" s="1058"/>
      <c r="C65" s="1059"/>
      <c r="D65" s="1060"/>
      <c r="E65" s="1061"/>
      <c r="F65" s="1061"/>
      <c r="G65" s="1055">
        <f t="shared" ref="G65:G68" si="9">SUM(E65+F65)</f>
        <v>0</v>
      </c>
      <c r="H65" s="1062"/>
      <c r="I65" s="1062"/>
      <c r="J65" s="1062"/>
      <c r="K65" s="1062"/>
      <c r="L65" s="1062"/>
      <c r="M65" s="1062"/>
      <c r="N65" s="1056" t="str">
        <f>IF(H65="","",(IFERROR(VLOOKUP($H65,【選択肢】!$K$3:$O$81,2,)," ")&amp;IF(I65="","",","&amp;IFERROR(VLOOKUP($I65,【選択肢】!$K$3:$O$81,2,)," ")&amp;IF(J65="","",","&amp;IFERROR(VLOOKUP($J65,【選択肢】!$K$3:$O$81,2,)," ")&amp;IF(K65="","",","&amp;IFERROR(VLOOKUP($K65,【選択肢】!$K$3:$O$81,2,)," ")&amp;IF(L65="","",","&amp;IFERROR(VLOOKUP($L65,【選択肢】!$K$3:$O$81,2,)," ")&amp;IF(M65="","",","&amp;IFERROR(VLOOKUP($M65,【選択肢】!$K$3:$O$81,2,)," "))))))))</f>
        <v/>
      </c>
      <c r="O65" s="1056" t="str">
        <f>IF(H65="","",(IFERROR(VLOOKUP($H65,【選択肢】!$K$3:$O$81,4,)," ")&amp;IF(I65="","",","&amp;IFERROR(VLOOKUP($I65,【選択肢】!$K$3:$O$81,4,)," ")&amp;IF(J65="","",","&amp;IFERROR(VLOOKUP($J65,【選択肢】!$K$3:$O$81,4,)," ")&amp;IF(K65="","",","&amp;IFERROR(VLOOKUP($K65,【選択肢】!$K$3:$O$81,4,)," ")&amp;IF(L65="","",","&amp;IFERROR(VLOOKUP($L65,【選択肢】!$K$3:$O$81,4,)," ")&amp;IF(M65="","",","&amp;IFERROR(VLOOKUP($M65,【選択肢】!$K$3:$O$81,4,)," "))))))))</f>
        <v/>
      </c>
      <c r="P65" s="1056" t="str">
        <f>IF(H65="","",(IFERROR(VLOOKUP($H65,【選択肢】!$K$3:$O$81,5,)," ")&amp;IF(I65="","",","&amp;IFERROR(VLOOKUP($I65,【選択肢】!$K$3:$O$81,5,)," ")&amp;IF(J65="","",","&amp;IFERROR(VLOOKUP($J65,【選択肢】!$K$3:$O$81,5,)," ")&amp;IF(K65="","",","&amp;IFERROR(VLOOKUP($K65,【選択肢】!$K$3:$O$81,5,)," ")&amp;IF(L65="","",","&amp;IFERROR(VLOOKUP($L65,【選択肢】!$K$3:$O$81,5,)," ")&amp;IF(M65="","",","&amp;IFERROR(VLOOKUP($M65,【選択肢】!$K$3:$O$81,5,)," "))))))))</f>
        <v/>
      </c>
      <c r="Q65" s="1063"/>
      <c r="R65" s="1045"/>
      <c r="S65" s="453"/>
      <c r="T65" s="453"/>
      <c r="U65" s="453"/>
      <c r="V65" s="453"/>
      <c r="W65" s="453"/>
      <c r="X65" s="453"/>
    </row>
    <row r="66" spans="2:24" s="1057" customFormat="1" ht="18.75" customHeight="1">
      <c r="B66" s="1058"/>
      <c r="C66" s="1059"/>
      <c r="D66" s="1060"/>
      <c r="E66" s="1061"/>
      <c r="F66" s="1061"/>
      <c r="G66" s="1055">
        <f t="shared" si="9"/>
        <v>0</v>
      </c>
      <c r="H66" s="1062"/>
      <c r="I66" s="1062"/>
      <c r="J66" s="1062"/>
      <c r="K66" s="1062"/>
      <c r="L66" s="1062"/>
      <c r="M66" s="1062"/>
      <c r="N66" s="1056" t="str">
        <f>IF(H66="","",(IFERROR(VLOOKUP($H66,【選択肢】!$K$3:$O$81,2,)," ")&amp;IF(I66="","",","&amp;IFERROR(VLOOKUP($I66,【選択肢】!$K$3:$O$81,2,)," ")&amp;IF(J66="","",","&amp;IFERROR(VLOOKUP($J66,【選択肢】!$K$3:$O$81,2,)," ")&amp;IF(K66="","",","&amp;IFERROR(VLOOKUP($K66,【選択肢】!$K$3:$O$81,2,)," ")&amp;IF(L66="","",","&amp;IFERROR(VLOOKUP($L66,【選択肢】!$K$3:$O$81,2,)," ")&amp;IF(M66="","",","&amp;IFERROR(VLOOKUP($M66,【選択肢】!$K$3:$O$81,2,)," "))))))))</f>
        <v/>
      </c>
      <c r="O66" s="1056" t="str">
        <f>IF(H66="","",(IFERROR(VLOOKUP($H66,【選択肢】!$K$3:$O$81,4,)," ")&amp;IF(I66="","",","&amp;IFERROR(VLOOKUP($I66,【選択肢】!$K$3:$O$81,4,)," ")&amp;IF(J66="","",","&amp;IFERROR(VLOOKUP($J66,【選択肢】!$K$3:$O$81,4,)," ")&amp;IF(K66="","",","&amp;IFERROR(VLOOKUP($K66,【選択肢】!$K$3:$O$81,4,)," ")&amp;IF(L66="","",","&amp;IFERROR(VLOOKUP($L66,【選択肢】!$K$3:$O$81,4,)," ")&amp;IF(M66="","",","&amp;IFERROR(VLOOKUP($M66,【選択肢】!$K$3:$O$81,4,)," "))))))))</f>
        <v/>
      </c>
      <c r="P66" s="1056" t="str">
        <f>IF(H66="","",(IFERROR(VLOOKUP($H66,【選択肢】!$K$3:$O$81,5,)," ")&amp;IF(I66="","",","&amp;IFERROR(VLOOKUP($I66,【選択肢】!$K$3:$O$81,5,)," ")&amp;IF(J66="","",","&amp;IFERROR(VLOOKUP($J66,【選択肢】!$K$3:$O$81,5,)," ")&amp;IF(K66="","",","&amp;IFERROR(VLOOKUP($K66,【選択肢】!$K$3:$O$81,5,)," ")&amp;IF(L66="","",","&amp;IFERROR(VLOOKUP($L66,【選択肢】!$K$3:$O$81,5,)," ")&amp;IF(M66="","",","&amp;IFERROR(VLOOKUP($M66,【選択肢】!$K$3:$O$81,5,)," "))))))))</f>
        <v/>
      </c>
      <c r="Q66" s="1063"/>
      <c r="R66" s="1045"/>
      <c r="S66" s="453"/>
      <c r="T66" s="453"/>
      <c r="U66" s="453"/>
      <c r="V66" s="453"/>
      <c r="W66" s="453"/>
      <c r="X66" s="453"/>
    </row>
    <row r="67" spans="2:24" s="1057" customFormat="1" ht="18.75" customHeight="1">
      <c r="B67" s="1058"/>
      <c r="C67" s="1059"/>
      <c r="D67" s="1060"/>
      <c r="E67" s="1061"/>
      <c r="F67" s="1061"/>
      <c r="G67" s="1055">
        <f t="shared" si="9"/>
        <v>0</v>
      </c>
      <c r="H67" s="1062"/>
      <c r="I67" s="1062"/>
      <c r="J67" s="1062"/>
      <c r="K67" s="1062"/>
      <c r="L67" s="1062"/>
      <c r="M67" s="1062"/>
      <c r="N67" s="1056" t="str">
        <f>IF(H67="","",(IFERROR(VLOOKUP($H67,【選択肢】!$K$3:$O$81,2,)," ")&amp;IF(I67="","",","&amp;IFERROR(VLOOKUP($I67,【選択肢】!$K$3:$O$81,2,)," ")&amp;IF(J67="","",","&amp;IFERROR(VLOOKUP($J67,【選択肢】!$K$3:$O$81,2,)," ")&amp;IF(K67="","",","&amp;IFERROR(VLOOKUP($K67,【選択肢】!$K$3:$O$81,2,)," ")&amp;IF(L67="","",","&amp;IFERROR(VLOOKUP($L67,【選択肢】!$K$3:$O$81,2,)," ")&amp;IF(M67="","",","&amp;IFERROR(VLOOKUP($M67,【選択肢】!$K$3:$O$81,2,)," "))))))))</f>
        <v/>
      </c>
      <c r="O67" s="1056" t="str">
        <f>IF(H67="","",(IFERROR(VLOOKUP($H67,【選択肢】!$K$3:$O$81,4,)," ")&amp;IF(I67="","",","&amp;IFERROR(VLOOKUP($I67,【選択肢】!$K$3:$O$81,4,)," ")&amp;IF(J67="","",","&amp;IFERROR(VLOOKUP($J67,【選択肢】!$K$3:$O$81,4,)," ")&amp;IF(K67="","",","&amp;IFERROR(VLOOKUP($K67,【選択肢】!$K$3:$O$81,4,)," ")&amp;IF(L67="","",","&amp;IFERROR(VLOOKUP($L67,【選択肢】!$K$3:$O$81,4,)," ")&amp;IF(M67="","",","&amp;IFERROR(VLOOKUP($M67,【選択肢】!$K$3:$O$81,4,)," "))))))))</f>
        <v/>
      </c>
      <c r="P67" s="1056" t="str">
        <f>IF(H67="","",(IFERROR(VLOOKUP($H67,【選択肢】!$K$3:$O$81,5,)," ")&amp;IF(I67="","",","&amp;IFERROR(VLOOKUP($I67,【選択肢】!$K$3:$O$81,5,)," ")&amp;IF(J67="","",","&amp;IFERROR(VLOOKUP($J67,【選択肢】!$K$3:$O$81,5,)," ")&amp;IF(K67="","",","&amp;IFERROR(VLOOKUP($K67,【選択肢】!$K$3:$O$81,5,)," ")&amp;IF(L67="","",","&amp;IFERROR(VLOOKUP($L67,【選択肢】!$K$3:$O$81,5,)," ")&amp;IF(M67="","",","&amp;IFERROR(VLOOKUP($M67,【選択肢】!$K$3:$O$81,5,)," "))))))))</f>
        <v/>
      </c>
      <c r="Q67" s="1063"/>
      <c r="R67" s="1045"/>
      <c r="S67" s="453"/>
      <c r="T67" s="453"/>
      <c r="U67" s="453"/>
      <c r="V67" s="453"/>
      <c r="W67" s="453"/>
      <c r="X67" s="453"/>
    </row>
    <row r="68" spans="2:24" s="1057" customFormat="1" ht="18.75" customHeight="1">
      <c r="B68" s="1058"/>
      <c r="C68" s="1059"/>
      <c r="D68" s="1060"/>
      <c r="E68" s="1061"/>
      <c r="F68" s="1061"/>
      <c r="G68" s="1055">
        <f t="shared" si="9"/>
        <v>0</v>
      </c>
      <c r="H68" s="1062"/>
      <c r="I68" s="1062"/>
      <c r="J68" s="1062"/>
      <c r="K68" s="1062"/>
      <c r="L68" s="1062"/>
      <c r="M68" s="1062"/>
      <c r="N68" s="1056" t="str">
        <f>IF(H68="","",(IFERROR(VLOOKUP($H68,【選択肢】!$K$3:$O$81,2,)," ")&amp;IF(I68="","",","&amp;IFERROR(VLOOKUP($I68,【選択肢】!$K$3:$O$81,2,)," ")&amp;IF(J68="","",","&amp;IFERROR(VLOOKUP($J68,【選択肢】!$K$3:$O$81,2,)," ")&amp;IF(K68="","",","&amp;IFERROR(VLOOKUP($K68,【選択肢】!$K$3:$O$81,2,)," ")&amp;IF(L68="","",","&amp;IFERROR(VLOOKUP($L68,【選択肢】!$K$3:$O$81,2,)," ")&amp;IF(M68="","",","&amp;IFERROR(VLOOKUP($M68,【選択肢】!$K$3:$O$81,2,)," "))))))))</f>
        <v/>
      </c>
      <c r="O68" s="1056" t="str">
        <f>IF(H68="","",(IFERROR(VLOOKUP($H68,【選択肢】!$K$3:$O$81,4,)," ")&amp;IF(I68="","",","&amp;IFERROR(VLOOKUP($I68,【選択肢】!$K$3:$O$81,4,)," ")&amp;IF(J68="","",","&amp;IFERROR(VLOOKUP($J68,【選択肢】!$K$3:$O$81,4,)," ")&amp;IF(K68="","",","&amp;IFERROR(VLOOKUP($K68,【選択肢】!$K$3:$O$81,4,)," ")&amp;IF(L68="","",","&amp;IFERROR(VLOOKUP($L68,【選択肢】!$K$3:$O$81,4,)," ")&amp;IF(M68="","",","&amp;IFERROR(VLOOKUP($M68,【選択肢】!$K$3:$O$81,4,)," "))))))))</f>
        <v/>
      </c>
      <c r="P68" s="1056" t="str">
        <f>IF(H68="","",(IFERROR(VLOOKUP($H68,【選択肢】!$K$3:$O$81,5,)," ")&amp;IF(I68="","",","&amp;IFERROR(VLOOKUP($I68,【選択肢】!$K$3:$O$81,5,)," ")&amp;IF(J68="","",","&amp;IFERROR(VLOOKUP($J68,【選択肢】!$K$3:$O$81,5,)," ")&amp;IF(K68="","",","&amp;IFERROR(VLOOKUP($K68,【選択肢】!$K$3:$O$81,5,)," ")&amp;IF(L68="","",","&amp;IFERROR(VLOOKUP($L68,【選択肢】!$K$3:$O$81,5,)," ")&amp;IF(M68="","",","&amp;IFERROR(VLOOKUP($M68,【選択肢】!$K$3:$O$81,5,)," "))))))))</f>
        <v/>
      </c>
      <c r="Q68" s="1063"/>
      <c r="R68" s="1045"/>
      <c r="S68" s="453"/>
      <c r="T68" s="453"/>
      <c r="U68" s="453"/>
      <c r="V68" s="453"/>
      <c r="W68" s="453"/>
      <c r="X68" s="453"/>
    </row>
    <row r="69" spans="2:24" s="1057" customFormat="1" ht="18.75" customHeight="1">
      <c r="B69" s="1058"/>
      <c r="C69" s="1059"/>
      <c r="D69" s="1060"/>
      <c r="E69" s="1061"/>
      <c r="F69" s="1061"/>
      <c r="G69" s="1055">
        <f>SUM(E69+F69)</f>
        <v>0</v>
      </c>
      <c r="H69" s="1062"/>
      <c r="I69" s="1062"/>
      <c r="J69" s="1062"/>
      <c r="K69" s="1062"/>
      <c r="L69" s="1062"/>
      <c r="M69" s="1062"/>
      <c r="N69" s="1056" t="str">
        <f>IF(H69="","",(IFERROR(VLOOKUP($H69,【選択肢】!$K$3:$O$81,2,)," ")&amp;IF(I69="","",","&amp;IFERROR(VLOOKUP($I69,【選択肢】!$K$3:$O$81,2,)," ")&amp;IF(J69="","",","&amp;IFERROR(VLOOKUP($J69,【選択肢】!$K$3:$O$81,2,)," ")&amp;IF(K69="","",","&amp;IFERROR(VLOOKUP($K69,【選択肢】!$K$3:$O$81,2,)," ")&amp;IF(L69="","",","&amp;IFERROR(VLOOKUP($L69,【選択肢】!$K$3:$O$81,2,)," ")&amp;IF(M69="","",","&amp;IFERROR(VLOOKUP($M69,【選択肢】!$K$3:$O$81,2,)," "))))))))</f>
        <v/>
      </c>
      <c r="O69" s="1056" t="str">
        <f>IF(H69="","",(IFERROR(VLOOKUP($H69,【選択肢】!$K$3:$O$81,4,)," ")&amp;IF(I69="","",","&amp;IFERROR(VLOOKUP($I69,【選択肢】!$K$3:$O$81,4,)," ")&amp;IF(J69="","",","&amp;IFERROR(VLOOKUP($J69,【選択肢】!$K$3:$O$81,4,)," ")&amp;IF(K69="","",","&amp;IFERROR(VLOOKUP($K69,【選択肢】!$K$3:$O$81,4,)," ")&amp;IF(L69="","",","&amp;IFERROR(VLOOKUP($L69,【選択肢】!$K$3:$O$81,4,)," ")&amp;IF(M69="","",","&amp;IFERROR(VLOOKUP($M69,【選択肢】!$K$3:$O$81,4,)," "))))))))</f>
        <v/>
      </c>
      <c r="P69" s="1056" t="str">
        <f>IF(H69="","",(IFERROR(VLOOKUP($H69,【選択肢】!$K$3:$O$81,5,)," ")&amp;IF(I69="","",","&amp;IFERROR(VLOOKUP($I69,【選択肢】!$K$3:$O$81,5,)," ")&amp;IF(J69="","",","&amp;IFERROR(VLOOKUP($J69,【選択肢】!$K$3:$O$81,5,)," ")&amp;IF(K69="","",","&amp;IFERROR(VLOOKUP($K69,【選択肢】!$K$3:$O$81,5,)," ")&amp;IF(L69="","",","&amp;IFERROR(VLOOKUP($L69,【選択肢】!$K$3:$O$81,5,)," ")&amp;IF(M69="","",","&amp;IFERROR(VLOOKUP($M69,【選択肢】!$K$3:$O$81,5,)," "))))))))</f>
        <v/>
      </c>
      <c r="Q69" s="1063"/>
      <c r="R69" s="1045"/>
      <c r="S69" s="453"/>
      <c r="T69" s="453"/>
      <c r="U69" s="453"/>
      <c r="V69" s="453"/>
      <c r="W69" s="453"/>
      <c r="X69" s="453"/>
    </row>
    <row r="70" spans="2:24" s="1057" customFormat="1" ht="18.75" customHeight="1">
      <c r="B70" s="1058"/>
      <c r="C70" s="1059"/>
      <c r="D70" s="1060"/>
      <c r="E70" s="1061"/>
      <c r="F70" s="1061"/>
      <c r="G70" s="1055">
        <f>SUM(E70+F70)</f>
        <v>0</v>
      </c>
      <c r="H70" s="1062"/>
      <c r="I70" s="1062"/>
      <c r="J70" s="1062"/>
      <c r="K70" s="1062"/>
      <c r="L70" s="1062"/>
      <c r="M70" s="1062"/>
      <c r="N70" s="1056" t="str">
        <f>IF(H70="","",(IFERROR(VLOOKUP($H70,【選択肢】!$K$3:$O$81,2,)," ")&amp;IF(I70="","",","&amp;IFERROR(VLOOKUP($I70,【選択肢】!$K$3:$O$81,2,)," ")&amp;IF(J70="","",","&amp;IFERROR(VLOOKUP($J70,【選択肢】!$K$3:$O$81,2,)," ")&amp;IF(K70="","",","&amp;IFERROR(VLOOKUP($K70,【選択肢】!$K$3:$O$81,2,)," ")&amp;IF(L70="","",","&amp;IFERROR(VLOOKUP($L70,【選択肢】!$K$3:$O$81,2,)," ")&amp;IF(M70="","",","&amp;IFERROR(VLOOKUP($M70,【選択肢】!$K$3:$O$81,2,)," "))))))))</f>
        <v/>
      </c>
      <c r="O70" s="1056" t="str">
        <f>IF(H70="","",(IFERROR(VLOOKUP($H70,【選択肢】!$K$3:$O$81,4,)," ")&amp;IF(I70="","",","&amp;IFERROR(VLOOKUP($I70,【選択肢】!$K$3:$O$81,4,)," ")&amp;IF(J70="","",","&amp;IFERROR(VLOOKUP($J70,【選択肢】!$K$3:$O$81,4,)," ")&amp;IF(K70="","",","&amp;IFERROR(VLOOKUP($K70,【選択肢】!$K$3:$O$81,4,)," ")&amp;IF(L70="","",","&amp;IFERROR(VLOOKUP($L70,【選択肢】!$K$3:$O$81,4,)," ")&amp;IF(M70="","",","&amp;IFERROR(VLOOKUP($M70,【選択肢】!$K$3:$O$81,4,)," "))))))))</f>
        <v/>
      </c>
      <c r="P70" s="1056" t="str">
        <f>IF(H70="","",(IFERROR(VLOOKUP($H70,【選択肢】!$K$3:$O$81,5,)," ")&amp;IF(I70="","",","&amp;IFERROR(VLOOKUP($I70,【選択肢】!$K$3:$O$81,5,)," ")&amp;IF(J70="","",","&amp;IFERROR(VLOOKUP($J70,【選択肢】!$K$3:$O$81,5,)," ")&amp;IF(K70="","",","&amp;IFERROR(VLOOKUP($K70,【選択肢】!$K$3:$O$81,5,)," ")&amp;IF(L70="","",","&amp;IFERROR(VLOOKUP($L70,【選択肢】!$K$3:$O$81,5,)," ")&amp;IF(M70="","",","&amp;IFERROR(VLOOKUP($M70,【選択肢】!$K$3:$O$81,5,)," "))))))))</f>
        <v/>
      </c>
      <c r="Q70" s="1063"/>
      <c r="R70" s="1045"/>
      <c r="S70" s="453"/>
      <c r="T70" s="453"/>
      <c r="U70" s="453"/>
      <c r="V70" s="453"/>
      <c r="W70" s="453"/>
      <c r="X70" s="453"/>
    </row>
    <row r="71" spans="2:24" s="1057" customFormat="1" ht="18.75" customHeight="1">
      <c r="B71" s="1058"/>
      <c r="C71" s="1059"/>
      <c r="D71" s="1060"/>
      <c r="E71" s="1061"/>
      <c r="F71" s="1061"/>
      <c r="G71" s="1055">
        <f>SUM(E71+F71)</f>
        <v>0</v>
      </c>
      <c r="H71" s="1062"/>
      <c r="I71" s="1062"/>
      <c r="J71" s="1062"/>
      <c r="K71" s="1062"/>
      <c r="L71" s="1062"/>
      <c r="M71" s="1062"/>
      <c r="N71" s="1056" t="str">
        <f>IF(H71="","",(IFERROR(VLOOKUP($H71,【選択肢】!$K$3:$O$81,2,)," ")&amp;IF(I71="","",","&amp;IFERROR(VLOOKUP($I71,【選択肢】!$K$3:$O$81,2,)," ")&amp;IF(J71="","",","&amp;IFERROR(VLOOKUP($J71,【選択肢】!$K$3:$O$81,2,)," ")&amp;IF(K71="","",","&amp;IFERROR(VLOOKUP($K71,【選択肢】!$K$3:$O$81,2,)," ")&amp;IF(L71="","",","&amp;IFERROR(VLOOKUP($L71,【選択肢】!$K$3:$O$81,2,)," ")&amp;IF(M71="","",","&amp;IFERROR(VLOOKUP($M71,【選択肢】!$K$3:$O$81,2,)," "))))))))</f>
        <v/>
      </c>
      <c r="O71" s="1056" t="str">
        <f>IF(H71="","",(IFERROR(VLOOKUP($H71,【選択肢】!$K$3:$O$81,4,)," ")&amp;IF(I71="","",","&amp;IFERROR(VLOOKUP($I71,【選択肢】!$K$3:$O$81,4,)," ")&amp;IF(J71="","",","&amp;IFERROR(VLOOKUP($J71,【選択肢】!$K$3:$O$81,4,)," ")&amp;IF(K71="","",","&amp;IFERROR(VLOOKUP($K71,【選択肢】!$K$3:$O$81,4,)," ")&amp;IF(L71="","",","&amp;IFERROR(VLOOKUP($L71,【選択肢】!$K$3:$O$81,4,)," ")&amp;IF(M71="","",","&amp;IFERROR(VLOOKUP($M71,【選択肢】!$K$3:$O$81,4,)," "))))))))</f>
        <v/>
      </c>
      <c r="P71" s="1056" t="str">
        <f>IF(H71="","",(IFERROR(VLOOKUP($H71,【選択肢】!$K$3:$O$81,5,)," ")&amp;IF(I71="","",","&amp;IFERROR(VLOOKUP($I71,【選択肢】!$K$3:$O$81,5,)," ")&amp;IF(J71="","",","&amp;IFERROR(VLOOKUP($J71,【選択肢】!$K$3:$O$81,5,)," ")&amp;IF(K71="","",","&amp;IFERROR(VLOOKUP($K71,【選択肢】!$K$3:$O$81,5,)," ")&amp;IF(L71="","",","&amp;IFERROR(VLOOKUP($L71,【選択肢】!$K$3:$O$81,5,)," ")&amp;IF(M71="","",","&amp;IFERROR(VLOOKUP($M71,【選択肢】!$K$3:$O$81,5,)," "))))))))</f>
        <v/>
      </c>
      <c r="Q71" s="1063"/>
      <c r="R71" s="1045"/>
      <c r="S71" s="453"/>
      <c r="T71" s="453"/>
      <c r="U71" s="453"/>
      <c r="V71" s="453"/>
      <c r="W71" s="453"/>
      <c r="X71" s="453"/>
    </row>
    <row r="72" spans="2:24" s="1057" customFormat="1" ht="18.75" customHeight="1">
      <c r="B72" s="1058"/>
      <c r="C72" s="1059"/>
      <c r="D72" s="1060"/>
      <c r="E72" s="1061"/>
      <c r="F72" s="1061"/>
      <c r="G72" s="1055">
        <f>SUM(E72+F72)</f>
        <v>0</v>
      </c>
      <c r="H72" s="1062"/>
      <c r="I72" s="1062"/>
      <c r="J72" s="1062"/>
      <c r="K72" s="1062"/>
      <c r="L72" s="1062"/>
      <c r="M72" s="1062"/>
      <c r="N72" s="1056" t="str">
        <f>IF(H72="","",(IFERROR(VLOOKUP($H72,【選択肢】!$K$3:$O$81,2,)," ")&amp;IF(I72="","",","&amp;IFERROR(VLOOKUP($I72,【選択肢】!$K$3:$O$81,2,)," ")&amp;IF(J72="","",","&amp;IFERROR(VLOOKUP($J72,【選択肢】!$K$3:$O$81,2,)," ")&amp;IF(K72="","",","&amp;IFERROR(VLOOKUP($K72,【選択肢】!$K$3:$O$81,2,)," ")&amp;IF(L72="","",","&amp;IFERROR(VLOOKUP($L72,【選択肢】!$K$3:$O$81,2,)," ")&amp;IF(M72="","",","&amp;IFERROR(VLOOKUP($M72,【選択肢】!$K$3:$O$81,2,)," "))))))))</f>
        <v/>
      </c>
      <c r="O72" s="1056" t="str">
        <f>IF(H72="","",(IFERROR(VLOOKUP($H72,【選択肢】!$K$3:$O$81,4,)," ")&amp;IF(I72="","",","&amp;IFERROR(VLOOKUP($I72,【選択肢】!$K$3:$O$81,4,)," ")&amp;IF(J72="","",","&amp;IFERROR(VLOOKUP($J72,【選択肢】!$K$3:$O$81,4,)," ")&amp;IF(K72="","",","&amp;IFERROR(VLOOKUP($K72,【選択肢】!$K$3:$O$81,4,)," ")&amp;IF(L72="","",","&amp;IFERROR(VLOOKUP($L72,【選択肢】!$K$3:$O$81,4,)," ")&amp;IF(M72="","",","&amp;IFERROR(VLOOKUP($M72,【選択肢】!$K$3:$O$81,4,)," "))))))))</f>
        <v/>
      </c>
      <c r="P72" s="1056" t="str">
        <f>IF(H72="","",(IFERROR(VLOOKUP($H72,【選択肢】!$K$3:$O$81,5,)," ")&amp;IF(I72="","",","&amp;IFERROR(VLOOKUP($I72,【選択肢】!$K$3:$O$81,5,)," ")&amp;IF(J72="","",","&amp;IFERROR(VLOOKUP($J72,【選択肢】!$K$3:$O$81,5,)," ")&amp;IF(K72="","",","&amp;IFERROR(VLOOKUP($K72,【選択肢】!$K$3:$O$81,5,)," ")&amp;IF(L72="","",","&amp;IFERROR(VLOOKUP($L72,【選択肢】!$K$3:$O$81,5,)," ")&amp;IF(M72="","",","&amp;IFERROR(VLOOKUP($M72,【選択肢】!$K$3:$O$81,5,)," "))))))))</f>
        <v/>
      </c>
      <c r="Q72" s="1063"/>
      <c r="R72" s="1045"/>
      <c r="S72" s="453"/>
      <c r="T72" s="453"/>
      <c r="U72" s="453"/>
      <c r="V72" s="453"/>
      <c r="W72" s="453"/>
      <c r="X72" s="453"/>
    </row>
    <row r="73" spans="2:24" s="1057" customFormat="1" ht="18.75" customHeight="1">
      <c r="B73" s="1058"/>
      <c r="C73" s="1059"/>
      <c r="D73" s="1060"/>
      <c r="E73" s="1061"/>
      <c r="F73" s="1061"/>
      <c r="G73" s="1055">
        <f>SUM(E73+F73)</f>
        <v>0</v>
      </c>
      <c r="H73" s="1062"/>
      <c r="I73" s="1062"/>
      <c r="J73" s="1062"/>
      <c r="K73" s="1062"/>
      <c r="L73" s="1062"/>
      <c r="M73" s="1062"/>
      <c r="N73" s="1056" t="str">
        <f>IF(H73="","",(IFERROR(VLOOKUP($H73,【選択肢】!$K$3:$O$81,2,)," ")&amp;IF(I73="","",","&amp;IFERROR(VLOOKUP($I73,【選択肢】!$K$3:$O$81,2,)," ")&amp;IF(J73="","",","&amp;IFERROR(VLOOKUP($J73,【選択肢】!$K$3:$O$81,2,)," ")&amp;IF(K73="","",","&amp;IFERROR(VLOOKUP($K73,【選択肢】!$K$3:$O$81,2,)," ")&amp;IF(L73="","",","&amp;IFERROR(VLOOKUP($L73,【選択肢】!$K$3:$O$81,2,)," ")&amp;IF(M73="","",","&amp;IFERROR(VLOOKUP($M73,【選択肢】!$K$3:$O$81,2,)," "))))))))</f>
        <v/>
      </c>
      <c r="O73" s="1056" t="str">
        <f>IF(H73="","",(IFERROR(VLOOKUP($H73,【選択肢】!$K$3:$O$81,4,)," ")&amp;IF(I73="","",","&amp;IFERROR(VLOOKUP($I73,【選択肢】!$K$3:$O$81,4,)," ")&amp;IF(J73="","",","&amp;IFERROR(VLOOKUP($J73,【選択肢】!$K$3:$O$81,4,)," ")&amp;IF(K73="","",","&amp;IFERROR(VLOOKUP($K73,【選択肢】!$K$3:$O$81,4,)," ")&amp;IF(L73="","",","&amp;IFERROR(VLOOKUP($L73,【選択肢】!$K$3:$O$81,4,)," ")&amp;IF(M73="","",","&amp;IFERROR(VLOOKUP($M73,【選択肢】!$K$3:$O$81,4,)," "))))))))</f>
        <v/>
      </c>
      <c r="P73" s="1056" t="str">
        <f>IF(H73="","",(IFERROR(VLOOKUP($H73,【選択肢】!$K$3:$O$81,5,)," ")&amp;IF(I73="","",","&amp;IFERROR(VLOOKUP($I73,【選択肢】!$K$3:$O$81,5,)," ")&amp;IF(J73="","",","&amp;IFERROR(VLOOKUP($J73,【選択肢】!$K$3:$O$81,5,)," ")&amp;IF(K73="","",","&amp;IFERROR(VLOOKUP($K73,【選択肢】!$K$3:$O$81,5,)," ")&amp;IF(L73="","",","&amp;IFERROR(VLOOKUP($L73,【選択肢】!$K$3:$O$81,5,)," ")&amp;IF(M73="","",","&amp;IFERROR(VLOOKUP($M73,【選択肢】!$K$3:$O$81,5,)," "))))))))</f>
        <v/>
      </c>
      <c r="Q73" s="1063"/>
      <c r="R73" s="1045"/>
      <c r="S73" s="453"/>
      <c r="T73" s="453"/>
      <c r="U73" s="453"/>
      <c r="V73" s="453"/>
      <c r="W73" s="453"/>
      <c r="X73" s="453"/>
    </row>
    <row r="74" spans="2:24" s="1057" customFormat="1" ht="18.75" customHeight="1">
      <c r="B74" s="1058"/>
      <c r="C74" s="1059"/>
      <c r="D74" s="1060"/>
      <c r="E74" s="1061"/>
      <c r="F74" s="1061"/>
      <c r="G74" s="1055">
        <f t="shared" ref="G74:G77" si="10">SUM(E74+F74)</f>
        <v>0</v>
      </c>
      <c r="H74" s="1062"/>
      <c r="I74" s="1062"/>
      <c r="J74" s="1062"/>
      <c r="K74" s="1062"/>
      <c r="L74" s="1062"/>
      <c r="M74" s="1062"/>
      <c r="N74" s="1056" t="str">
        <f>IF(H74="","",(IFERROR(VLOOKUP($H74,【選択肢】!$K$3:$O$81,2,)," ")&amp;IF(I74="","",","&amp;IFERROR(VLOOKUP($I74,【選択肢】!$K$3:$O$81,2,)," ")&amp;IF(J74="","",","&amp;IFERROR(VLOOKUP($J74,【選択肢】!$K$3:$O$81,2,)," ")&amp;IF(K74="","",","&amp;IFERROR(VLOOKUP($K74,【選択肢】!$K$3:$O$81,2,)," ")&amp;IF(L74="","",","&amp;IFERROR(VLOOKUP($L74,【選択肢】!$K$3:$O$81,2,)," ")&amp;IF(M74="","",","&amp;IFERROR(VLOOKUP($M74,【選択肢】!$K$3:$O$81,2,)," "))))))))</f>
        <v/>
      </c>
      <c r="O74" s="1056" t="str">
        <f>IF(H74="","",(IFERROR(VLOOKUP($H74,【選択肢】!$K$3:$O$81,4,)," ")&amp;IF(I74="","",","&amp;IFERROR(VLOOKUP($I74,【選択肢】!$K$3:$O$81,4,)," ")&amp;IF(J74="","",","&amp;IFERROR(VLOOKUP($J74,【選択肢】!$K$3:$O$81,4,)," ")&amp;IF(K74="","",","&amp;IFERROR(VLOOKUP($K74,【選択肢】!$K$3:$O$81,4,)," ")&amp;IF(L74="","",","&amp;IFERROR(VLOOKUP($L74,【選択肢】!$K$3:$O$81,4,)," ")&amp;IF(M74="","",","&amp;IFERROR(VLOOKUP($M74,【選択肢】!$K$3:$O$81,4,)," "))))))))</f>
        <v/>
      </c>
      <c r="P74" s="1056" t="str">
        <f>IF(H74="","",(IFERROR(VLOOKUP($H74,【選択肢】!$K$3:$O$81,5,)," ")&amp;IF(I74="","",","&amp;IFERROR(VLOOKUP($I74,【選択肢】!$K$3:$O$81,5,)," ")&amp;IF(J74="","",","&amp;IFERROR(VLOOKUP($J74,【選択肢】!$K$3:$O$81,5,)," ")&amp;IF(K74="","",","&amp;IFERROR(VLOOKUP($K74,【選択肢】!$K$3:$O$81,5,)," ")&amp;IF(L74="","",","&amp;IFERROR(VLOOKUP($L74,【選択肢】!$K$3:$O$81,5,)," ")&amp;IF(M74="","",","&amp;IFERROR(VLOOKUP($M74,【選択肢】!$K$3:$O$81,5,)," "))))))))</f>
        <v/>
      </c>
      <c r="Q74" s="1063"/>
      <c r="R74" s="1045"/>
      <c r="S74" s="453"/>
      <c r="T74" s="453"/>
      <c r="U74" s="453"/>
      <c r="V74" s="453"/>
      <c r="W74" s="453"/>
      <c r="X74" s="453"/>
    </row>
    <row r="75" spans="2:24" s="1057" customFormat="1" ht="18.75" customHeight="1">
      <c r="B75" s="1058"/>
      <c r="C75" s="1059"/>
      <c r="D75" s="1060"/>
      <c r="E75" s="1061"/>
      <c r="F75" s="1061"/>
      <c r="G75" s="1055">
        <f t="shared" si="10"/>
        <v>0</v>
      </c>
      <c r="H75" s="1062"/>
      <c r="I75" s="1062"/>
      <c r="J75" s="1062"/>
      <c r="K75" s="1062"/>
      <c r="L75" s="1062"/>
      <c r="M75" s="1062"/>
      <c r="N75" s="1056" t="str">
        <f>IF(H75="","",(IFERROR(VLOOKUP($H75,【選択肢】!$K$3:$O$81,2,)," ")&amp;IF(I75="","",","&amp;IFERROR(VLOOKUP($I75,【選択肢】!$K$3:$O$81,2,)," ")&amp;IF(J75="","",","&amp;IFERROR(VLOOKUP($J75,【選択肢】!$K$3:$O$81,2,)," ")&amp;IF(K75="","",","&amp;IFERROR(VLOOKUP($K75,【選択肢】!$K$3:$O$81,2,)," ")&amp;IF(L75="","",","&amp;IFERROR(VLOOKUP($L75,【選択肢】!$K$3:$O$81,2,)," ")&amp;IF(M75="","",","&amp;IFERROR(VLOOKUP($M75,【選択肢】!$K$3:$O$81,2,)," "))))))))</f>
        <v/>
      </c>
      <c r="O75" s="1056" t="str">
        <f>IF(H75="","",(IFERROR(VLOOKUP($H75,【選択肢】!$K$3:$O$81,4,)," ")&amp;IF(I75="","",","&amp;IFERROR(VLOOKUP($I75,【選択肢】!$K$3:$O$81,4,)," ")&amp;IF(J75="","",","&amp;IFERROR(VLOOKUP($J75,【選択肢】!$K$3:$O$81,4,)," ")&amp;IF(K75="","",","&amp;IFERROR(VLOOKUP($K75,【選択肢】!$K$3:$O$81,4,)," ")&amp;IF(L75="","",","&amp;IFERROR(VLOOKUP($L75,【選択肢】!$K$3:$O$81,4,)," ")&amp;IF(M75="","",","&amp;IFERROR(VLOOKUP($M75,【選択肢】!$K$3:$O$81,4,)," "))))))))</f>
        <v/>
      </c>
      <c r="P75" s="1056" t="str">
        <f>IF(H75="","",(IFERROR(VLOOKUP($H75,【選択肢】!$K$3:$O$81,5,)," ")&amp;IF(I75="","",","&amp;IFERROR(VLOOKUP($I75,【選択肢】!$K$3:$O$81,5,)," ")&amp;IF(J75="","",","&amp;IFERROR(VLOOKUP($J75,【選択肢】!$K$3:$O$81,5,)," ")&amp;IF(K75="","",","&amp;IFERROR(VLOOKUP($K75,【選択肢】!$K$3:$O$81,5,)," ")&amp;IF(L75="","",","&amp;IFERROR(VLOOKUP($L75,【選択肢】!$K$3:$O$81,5,)," ")&amp;IF(M75="","",","&amp;IFERROR(VLOOKUP($M75,【選択肢】!$K$3:$O$81,5,)," "))))))))</f>
        <v/>
      </c>
      <c r="Q75" s="1063"/>
      <c r="R75" s="1045"/>
      <c r="S75" s="453"/>
      <c r="T75" s="453"/>
      <c r="U75" s="453"/>
      <c r="V75" s="453"/>
      <c r="W75" s="453"/>
      <c r="X75" s="453"/>
    </row>
    <row r="76" spans="2:24" s="1057" customFormat="1" ht="18.75" customHeight="1">
      <c r="B76" s="1058"/>
      <c r="C76" s="1059"/>
      <c r="D76" s="1060"/>
      <c r="E76" s="1061"/>
      <c r="F76" s="1061"/>
      <c r="G76" s="1055">
        <f t="shared" si="10"/>
        <v>0</v>
      </c>
      <c r="H76" s="1062"/>
      <c r="I76" s="1062"/>
      <c r="J76" s="1062"/>
      <c r="K76" s="1062"/>
      <c r="L76" s="1062"/>
      <c r="M76" s="1062"/>
      <c r="N76" s="1056" t="str">
        <f>IF(H76="","",(IFERROR(VLOOKUP($H76,【選択肢】!$K$3:$O$81,2,)," ")&amp;IF(I76="","",","&amp;IFERROR(VLOOKUP($I76,【選択肢】!$K$3:$O$81,2,)," ")&amp;IF(J76="","",","&amp;IFERROR(VLOOKUP($J76,【選択肢】!$K$3:$O$81,2,)," ")&amp;IF(K76="","",","&amp;IFERROR(VLOOKUP($K76,【選択肢】!$K$3:$O$81,2,)," ")&amp;IF(L76="","",","&amp;IFERROR(VLOOKUP($L76,【選択肢】!$K$3:$O$81,2,)," ")&amp;IF(M76="","",","&amp;IFERROR(VLOOKUP($M76,【選択肢】!$K$3:$O$81,2,)," "))))))))</f>
        <v/>
      </c>
      <c r="O76" s="1056" t="str">
        <f>IF(H76="","",(IFERROR(VLOOKUP($H76,【選択肢】!$K$3:$O$81,4,)," ")&amp;IF(I76="","",","&amp;IFERROR(VLOOKUP($I76,【選択肢】!$K$3:$O$81,4,)," ")&amp;IF(J76="","",","&amp;IFERROR(VLOOKUP($J76,【選択肢】!$K$3:$O$81,4,)," ")&amp;IF(K76="","",","&amp;IFERROR(VLOOKUP($K76,【選択肢】!$K$3:$O$81,4,)," ")&amp;IF(L76="","",","&amp;IFERROR(VLOOKUP($L76,【選択肢】!$K$3:$O$81,4,)," ")&amp;IF(M76="","",","&amp;IFERROR(VLOOKUP($M76,【選択肢】!$K$3:$O$81,4,)," "))))))))</f>
        <v/>
      </c>
      <c r="P76" s="1056" t="str">
        <f>IF(H76="","",(IFERROR(VLOOKUP($H76,【選択肢】!$K$3:$O$81,5,)," ")&amp;IF(I76="","",","&amp;IFERROR(VLOOKUP($I76,【選択肢】!$K$3:$O$81,5,)," ")&amp;IF(J76="","",","&amp;IFERROR(VLOOKUP($J76,【選択肢】!$K$3:$O$81,5,)," ")&amp;IF(K76="","",","&amp;IFERROR(VLOOKUP($K76,【選択肢】!$K$3:$O$81,5,)," ")&amp;IF(L76="","",","&amp;IFERROR(VLOOKUP($L76,【選択肢】!$K$3:$O$81,5,)," ")&amp;IF(M76="","",","&amp;IFERROR(VLOOKUP($M76,【選択肢】!$K$3:$O$81,5,)," "))))))))</f>
        <v/>
      </c>
      <c r="Q76" s="1063"/>
      <c r="R76" s="1045"/>
      <c r="S76" s="453"/>
      <c r="T76" s="453"/>
      <c r="U76" s="453"/>
      <c r="V76" s="453"/>
      <c r="W76" s="453"/>
      <c r="X76" s="453"/>
    </row>
    <row r="77" spans="2:24" s="1057" customFormat="1" ht="18.75" customHeight="1">
      <c r="B77" s="1058"/>
      <c r="C77" s="1059"/>
      <c r="D77" s="1060"/>
      <c r="E77" s="1061"/>
      <c r="F77" s="1061"/>
      <c r="G77" s="1055">
        <f t="shared" si="10"/>
        <v>0</v>
      </c>
      <c r="H77" s="1062"/>
      <c r="I77" s="1062"/>
      <c r="J77" s="1062"/>
      <c r="K77" s="1062"/>
      <c r="L77" s="1062"/>
      <c r="M77" s="1062"/>
      <c r="N77" s="1056" t="str">
        <f>IF(H77="","",(IFERROR(VLOOKUP($H77,【選択肢】!$K$3:$O$81,2,)," ")&amp;IF(I77="","",","&amp;IFERROR(VLOOKUP($I77,【選択肢】!$K$3:$O$81,2,)," ")&amp;IF(J77="","",","&amp;IFERROR(VLOOKUP($J77,【選択肢】!$K$3:$O$81,2,)," ")&amp;IF(K77="","",","&amp;IFERROR(VLOOKUP($K77,【選択肢】!$K$3:$O$81,2,)," ")&amp;IF(L77="","",","&amp;IFERROR(VLOOKUP($L77,【選択肢】!$K$3:$O$81,2,)," ")&amp;IF(M77="","",","&amp;IFERROR(VLOOKUP($M77,【選択肢】!$K$3:$O$81,2,)," "))))))))</f>
        <v/>
      </c>
      <c r="O77" s="1056" t="str">
        <f>IF(H77="","",(IFERROR(VLOOKUP($H77,【選択肢】!$K$3:$O$81,4,)," ")&amp;IF(I77="","",","&amp;IFERROR(VLOOKUP($I77,【選択肢】!$K$3:$O$81,4,)," ")&amp;IF(J77="","",","&amp;IFERROR(VLOOKUP($J77,【選択肢】!$K$3:$O$81,4,)," ")&amp;IF(K77="","",","&amp;IFERROR(VLOOKUP($K77,【選択肢】!$K$3:$O$81,4,)," ")&amp;IF(L77="","",","&amp;IFERROR(VLOOKUP($L77,【選択肢】!$K$3:$O$81,4,)," ")&amp;IF(M77="","",","&amp;IFERROR(VLOOKUP($M77,【選択肢】!$K$3:$O$81,4,)," "))))))))</f>
        <v/>
      </c>
      <c r="P77" s="1056" t="str">
        <f>IF(H77="","",(IFERROR(VLOOKUP($H77,【選択肢】!$K$3:$O$81,5,)," ")&amp;IF(I77="","",","&amp;IFERROR(VLOOKUP($I77,【選択肢】!$K$3:$O$81,5,)," ")&amp;IF(J77="","",","&amp;IFERROR(VLOOKUP($J77,【選択肢】!$K$3:$O$81,5,)," ")&amp;IF(K77="","",","&amp;IFERROR(VLOOKUP($K77,【選択肢】!$K$3:$O$81,5,)," ")&amp;IF(L77="","",","&amp;IFERROR(VLOOKUP($L77,【選択肢】!$K$3:$O$81,5,)," ")&amp;IF(M77="","",","&amp;IFERROR(VLOOKUP($M77,【選択肢】!$K$3:$O$81,5,)," "))))))))</f>
        <v/>
      </c>
      <c r="Q77" s="1063"/>
      <c r="R77" s="1045"/>
      <c r="S77" s="453"/>
      <c r="T77" s="453"/>
      <c r="U77" s="453"/>
      <c r="V77" s="453"/>
      <c r="W77" s="453"/>
      <c r="X77" s="453"/>
    </row>
    <row r="78" spans="2:24" s="1057" customFormat="1" ht="18.75" customHeight="1">
      <c r="B78" s="1058"/>
      <c r="C78" s="1059"/>
      <c r="D78" s="1060"/>
      <c r="E78" s="1061"/>
      <c r="F78" s="1061"/>
      <c r="G78" s="1055">
        <f>SUM(E78+F78)</f>
        <v>0</v>
      </c>
      <c r="H78" s="1062"/>
      <c r="I78" s="1062"/>
      <c r="J78" s="1062"/>
      <c r="K78" s="1062"/>
      <c r="L78" s="1062"/>
      <c r="M78" s="1062"/>
      <c r="N78" s="1056" t="str">
        <f>IF(H78="","",(IFERROR(VLOOKUP($H78,【選択肢】!$K$3:$O$81,2,)," ")&amp;IF(I78="","",","&amp;IFERROR(VLOOKUP($I78,【選択肢】!$K$3:$O$81,2,)," ")&amp;IF(J78="","",","&amp;IFERROR(VLOOKUP($J78,【選択肢】!$K$3:$O$81,2,)," ")&amp;IF(K78="","",","&amp;IFERROR(VLOOKUP($K78,【選択肢】!$K$3:$O$81,2,)," ")&amp;IF(L78="","",","&amp;IFERROR(VLOOKUP($L78,【選択肢】!$K$3:$O$81,2,)," ")&amp;IF(M78="","",","&amp;IFERROR(VLOOKUP($M78,【選択肢】!$K$3:$O$81,2,)," "))))))))</f>
        <v/>
      </c>
      <c r="O78" s="1056" t="str">
        <f>IF(H78="","",(IFERROR(VLOOKUP($H78,【選択肢】!$K$3:$O$81,4,)," ")&amp;IF(I78="","",","&amp;IFERROR(VLOOKUP($I78,【選択肢】!$K$3:$O$81,4,)," ")&amp;IF(J78="","",","&amp;IFERROR(VLOOKUP($J78,【選択肢】!$K$3:$O$81,4,)," ")&amp;IF(K78="","",","&amp;IFERROR(VLOOKUP($K78,【選択肢】!$K$3:$O$81,4,)," ")&amp;IF(L78="","",","&amp;IFERROR(VLOOKUP($L78,【選択肢】!$K$3:$O$81,4,)," ")&amp;IF(M78="","",","&amp;IFERROR(VLOOKUP($M78,【選択肢】!$K$3:$O$81,4,)," "))))))))</f>
        <v/>
      </c>
      <c r="P78" s="1056" t="str">
        <f>IF(H78="","",(IFERROR(VLOOKUP($H78,【選択肢】!$K$3:$O$81,5,)," ")&amp;IF(I78="","",","&amp;IFERROR(VLOOKUP($I78,【選択肢】!$K$3:$O$81,5,)," ")&amp;IF(J78="","",","&amp;IFERROR(VLOOKUP($J78,【選択肢】!$K$3:$O$81,5,)," ")&amp;IF(K78="","",","&amp;IFERROR(VLOOKUP($K78,【選択肢】!$K$3:$O$81,5,)," ")&amp;IF(L78="","",","&amp;IFERROR(VLOOKUP($L78,【選択肢】!$K$3:$O$81,5,)," ")&amp;IF(M78="","",","&amp;IFERROR(VLOOKUP($M78,【選択肢】!$K$3:$O$81,5,)," "))))))))</f>
        <v/>
      </c>
      <c r="Q78" s="1063"/>
      <c r="R78" s="1045"/>
      <c r="S78" s="453"/>
      <c r="T78" s="453"/>
      <c r="U78" s="453"/>
      <c r="V78" s="453"/>
      <c r="W78" s="453"/>
      <c r="X78" s="453"/>
    </row>
    <row r="79" spans="2:24" s="1057" customFormat="1" ht="18.75" customHeight="1">
      <c r="B79" s="1058"/>
      <c r="C79" s="1059"/>
      <c r="D79" s="1060"/>
      <c r="E79" s="1061"/>
      <c r="F79" s="1061"/>
      <c r="G79" s="1055">
        <f t="shared" ref="G79:G81" si="11">SUM(E79+F79)</f>
        <v>0</v>
      </c>
      <c r="H79" s="1062"/>
      <c r="I79" s="1062"/>
      <c r="J79" s="1062"/>
      <c r="K79" s="1062"/>
      <c r="L79" s="1062"/>
      <c r="M79" s="1062"/>
      <c r="N79" s="1056" t="str">
        <f>IF(H79="","",(IFERROR(VLOOKUP($H79,【選択肢】!$K$3:$O$81,2,)," ")&amp;IF(I79="","",","&amp;IFERROR(VLOOKUP($I79,【選択肢】!$K$3:$O$81,2,)," ")&amp;IF(J79="","",","&amp;IFERROR(VLOOKUP($J79,【選択肢】!$K$3:$O$81,2,)," ")&amp;IF(K79="","",","&amp;IFERROR(VLOOKUP($K79,【選択肢】!$K$3:$O$81,2,)," ")&amp;IF(L79="","",","&amp;IFERROR(VLOOKUP($L79,【選択肢】!$K$3:$O$81,2,)," ")&amp;IF(M79="","",","&amp;IFERROR(VLOOKUP($M79,【選択肢】!$K$3:$O$81,2,)," "))))))))</f>
        <v/>
      </c>
      <c r="O79" s="1056" t="str">
        <f>IF(H79="","",(IFERROR(VLOOKUP($H79,【選択肢】!$K$3:$O$81,4,)," ")&amp;IF(I79="","",","&amp;IFERROR(VLOOKUP($I79,【選択肢】!$K$3:$O$81,4,)," ")&amp;IF(J79="","",","&amp;IFERROR(VLOOKUP($J79,【選択肢】!$K$3:$O$81,4,)," ")&amp;IF(K79="","",","&amp;IFERROR(VLOOKUP($K79,【選択肢】!$K$3:$O$81,4,)," ")&amp;IF(L79="","",","&amp;IFERROR(VLOOKUP($L79,【選択肢】!$K$3:$O$81,4,)," ")&amp;IF(M79="","",","&amp;IFERROR(VLOOKUP($M79,【選択肢】!$K$3:$O$81,4,)," "))))))))</f>
        <v/>
      </c>
      <c r="P79" s="1056" t="str">
        <f>IF(H79="","",(IFERROR(VLOOKUP($H79,【選択肢】!$K$3:$O$81,5,)," ")&amp;IF(I79="","",","&amp;IFERROR(VLOOKUP($I79,【選択肢】!$K$3:$O$81,5,)," ")&amp;IF(J79="","",","&amp;IFERROR(VLOOKUP($J79,【選択肢】!$K$3:$O$81,5,)," ")&amp;IF(K79="","",","&amp;IFERROR(VLOOKUP($K79,【選択肢】!$K$3:$O$81,5,)," ")&amp;IF(L79="","",","&amp;IFERROR(VLOOKUP($L79,【選択肢】!$K$3:$O$81,5,)," ")&amp;IF(M79="","",","&amp;IFERROR(VLOOKUP($M79,【選択肢】!$K$3:$O$81,5,)," "))))))))</f>
        <v/>
      </c>
      <c r="Q79" s="1063"/>
      <c r="R79" s="1045"/>
      <c r="S79" s="453"/>
      <c r="T79" s="453"/>
      <c r="U79" s="453"/>
      <c r="V79" s="453"/>
      <c r="W79" s="453"/>
      <c r="X79" s="453"/>
    </row>
    <row r="80" spans="2:24" s="1057" customFormat="1" ht="18.75" customHeight="1">
      <c r="B80" s="1058"/>
      <c r="C80" s="1059"/>
      <c r="D80" s="1060"/>
      <c r="E80" s="1061"/>
      <c r="F80" s="1061"/>
      <c r="G80" s="1055">
        <f t="shared" si="11"/>
        <v>0</v>
      </c>
      <c r="H80" s="1062"/>
      <c r="I80" s="1062"/>
      <c r="J80" s="1062"/>
      <c r="K80" s="1062"/>
      <c r="L80" s="1062"/>
      <c r="M80" s="1062"/>
      <c r="N80" s="1056" t="str">
        <f>IF(H80="","",(IFERROR(VLOOKUP($H80,【選択肢】!$K$3:$O$81,2,)," ")&amp;IF(I80="","",","&amp;IFERROR(VLOOKUP($I80,【選択肢】!$K$3:$O$81,2,)," ")&amp;IF(J80="","",","&amp;IFERROR(VLOOKUP($J80,【選択肢】!$K$3:$O$81,2,)," ")&amp;IF(K80="","",","&amp;IFERROR(VLOOKUP($K80,【選択肢】!$K$3:$O$81,2,)," ")&amp;IF(L80="","",","&amp;IFERROR(VLOOKUP($L80,【選択肢】!$K$3:$O$81,2,)," ")&amp;IF(M80="","",","&amp;IFERROR(VLOOKUP($M80,【選択肢】!$K$3:$O$81,2,)," "))))))))</f>
        <v/>
      </c>
      <c r="O80" s="1056" t="str">
        <f>IF(H80="","",(IFERROR(VLOOKUP($H80,【選択肢】!$K$3:$O$81,4,)," ")&amp;IF(I80="","",","&amp;IFERROR(VLOOKUP($I80,【選択肢】!$K$3:$O$81,4,)," ")&amp;IF(J80="","",","&amp;IFERROR(VLOOKUP($J80,【選択肢】!$K$3:$O$81,4,)," ")&amp;IF(K80="","",","&amp;IFERROR(VLOOKUP($K80,【選択肢】!$K$3:$O$81,4,)," ")&amp;IF(L80="","",","&amp;IFERROR(VLOOKUP($L80,【選択肢】!$K$3:$O$81,4,)," ")&amp;IF(M80="","",","&amp;IFERROR(VLOOKUP($M80,【選択肢】!$K$3:$O$81,4,)," "))))))))</f>
        <v/>
      </c>
      <c r="P80" s="1056" t="str">
        <f>IF(H80="","",(IFERROR(VLOOKUP($H80,【選択肢】!$K$3:$O$81,5,)," ")&amp;IF(I80="","",","&amp;IFERROR(VLOOKUP($I80,【選択肢】!$K$3:$O$81,5,)," ")&amp;IF(J80="","",","&amp;IFERROR(VLOOKUP($J80,【選択肢】!$K$3:$O$81,5,)," ")&amp;IF(K80="","",","&amp;IFERROR(VLOOKUP($K80,【選択肢】!$K$3:$O$81,5,)," ")&amp;IF(L80="","",","&amp;IFERROR(VLOOKUP($L80,【選択肢】!$K$3:$O$81,5,)," ")&amp;IF(M80="","",","&amp;IFERROR(VLOOKUP($M80,【選択肢】!$K$3:$O$81,5,)," "))))))))</f>
        <v/>
      </c>
      <c r="Q80" s="1063"/>
      <c r="R80" s="1045"/>
      <c r="S80" s="453"/>
      <c r="T80" s="453"/>
      <c r="U80" s="453"/>
      <c r="V80" s="453"/>
      <c r="W80" s="453"/>
      <c r="X80" s="453"/>
    </row>
    <row r="81" spans="2:24" s="1057" customFormat="1" ht="18.75" customHeight="1">
      <c r="B81" s="1058"/>
      <c r="C81" s="1059"/>
      <c r="D81" s="1060"/>
      <c r="E81" s="1061"/>
      <c r="F81" s="1061"/>
      <c r="G81" s="1055">
        <f t="shared" si="11"/>
        <v>0</v>
      </c>
      <c r="H81" s="1062"/>
      <c r="I81" s="1062"/>
      <c r="J81" s="1062"/>
      <c r="K81" s="1062"/>
      <c r="L81" s="1062"/>
      <c r="M81" s="1062"/>
      <c r="N81" s="1056" t="str">
        <f>IF(H81="","",(IFERROR(VLOOKUP($H81,【選択肢】!$K$3:$O$81,2,)," ")&amp;IF(I81="","",","&amp;IFERROR(VLOOKUP($I81,【選択肢】!$K$3:$O$81,2,)," ")&amp;IF(J81="","",","&amp;IFERROR(VLOOKUP($J81,【選択肢】!$K$3:$O$81,2,)," ")&amp;IF(K81="","",","&amp;IFERROR(VLOOKUP($K81,【選択肢】!$K$3:$O$81,2,)," ")&amp;IF(L81="","",","&amp;IFERROR(VLOOKUP($L81,【選択肢】!$K$3:$O$81,2,)," ")&amp;IF(M81="","",","&amp;IFERROR(VLOOKUP($M81,【選択肢】!$K$3:$O$81,2,)," "))))))))</f>
        <v/>
      </c>
      <c r="O81" s="1056" t="str">
        <f>IF(H81="","",(IFERROR(VLOOKUP($H81,【選択肢】!$K$3:$O$81,4,)," ")&amp;IF(I81="","",","&amp;IFERROR(VLOOKUP($I81,【選択肢】!$K$3:$O$81,4,)," ")&amp;IF(J81="","",","&amp;IFERROR(VLOOKUP($J81,【選択肢】!$K$3:$O$81,4,)," ")&amp;IF(K81="","",","&amp;IFERROR(VLOOKUP($K81,【選択肢】!$K$3:$O$81,4,)," ")&amp;IF(L81="","",","&amp;IFERROR(VLOOKUP($L81,【選択肢】!$K$3:$O$81,4,)," ")&amp;IF(M81="","",","&amp;IFERROR(VLOOKUP($M81,【選択肢】!$K$3:$O$81,4,)," "))))))))</f>
        <v/>
      </c>
      <c r="P81" s="1056" t="str">
        <f>IF(H81="","",(IFERROR(VLOOKUP($H81,【選択肢】!$K$3:$O$81,5,)," ")&amp;IF(I81="","",","&amp;IFERROR(VLOOKUP($I81,【選択肢】!$K$3:$O$81,5,)," ")&amp;IF(J81="","",","&amp;IFERROR(VLOOKUP($J81,【選択肢】!$K$3:$O$81,5,)," ")&amp;IF(K81="","",","&amp;IFERROR(VLOOKUP($K81,【選択肢】!$K$3:$O$81,5,)," ")&amp;IF(L81="","",","&amp;IFERROR(VLOOKUP($L81,【選択肢】!$K$3:$O$81,5,)," ")&amp;IF(M81="","",","&amp;IFERROR(VLOOKUP($M81,【選択肢】!$K$3:$O$81,5,)," "))))))))</f>
        <v/>
      </c>
      <c r="Q81" s="1063"/>
      <c r="R81" s="1045"/>
      <c r="S81" s="453"/>
      <c r="T81" s="453"/>
      <c r="U81" s="453"/>
      <c r="V81" s="453"/>
      <c r="W81" s="453"/>
      <c r="X81" s="453"/>
    </row>
    <row r="82" spans="2:24" s="1057" customFormat="1" ht="18.75" customHeight="1">
      <c r="B82" s="1058"/>
      <c r="C82" s="1059"/>
      <c r="D82" s="1060"/>
      <c r="E82" s="1061"/>
      <c r="F82" s="1061"/>
      <c r="G82" s="1055">
        <f>SUM(E82+F82)</f>
        <v>0</v>
      </c>
      <c r="H82" s="1062"/>
      <c r="I82" s="1062"/>
      <c r="J82" s="1062"/>
      <c r="K82" s="1062"/>
      <c r="L82" s="1062"/>
      <c r="M82" s="1062"/>
      <c r="N82" s="1056" t="str">
        <f>IF(H82="","",(IFERROR(VLOOKUP($H82,【選択肢】!$K$3:$O$81,2,)," ")&amp;IF(I82="","",","&amp;IFERROR(VLOOKUP($I82,【選択肢】!$K$3:$O$81,2,)," ")&amp;IF(J82="","",","&amp;IFERROR(VLOOKUP($J82,【選択肢】!$K$3:$O$81,2,)," ")&amp;IF(K82="","",","&amp;IFERROR(VLOOKUP($K82,【選択肢】!$K$3:$O$81,2,)," ")&amp;IF(L82="","",","&amp;IFERROR(VLOOKUP($L82,【選択肢】!$K$3:$O$81,2,)," ")&amp;IF(M82="","",","&amp;IFERROR(VLOOKUP($M82,【選択肢】!$K$3:$O$81,2,)," "))))))))</f>
        <v/>
      </c>
      <c r="O82" s="1056" t="str">
        <f>IF(H82="","",(IFERROR(VLOOKUP($H82,【選択肢】!$K$3:$O$81,4,)," ")&amp;IF(I82="","",","&amp;IFERROR(VLOOKUP($I82,【選択肢】!$K$3:$O$81,4,)," ")&amp;IF(J82="","",","&amp;IFERROR(VLOOKUP($J82,【選択肢】!$K$3:$O$81,4,)," ")&amp;IF(K82="","",","&amp;IFERROR(VLOOKUP($K82,【選択肢】!$K$3:$O$81,4,)," ")&amp;IF(L82="","",","&amp;IFERROR(VLOOKUP($L82,【選択肢】!$K$3:$O$81,4,)," ")&amp;IF(M82="","",","&amp;IFERROR(VLOOKUP($M82,【選択肢】!$K$3:$O$81,4,)," "))))))))</f>
        <v/>
      </c>
      <c r="P82" s="1056" t="str">
        <f>IF(H82="","",(IFERROR(VLOOKUP($H82,【選択肢】!$K$3:$O$81,5,)," ")&amp;IF(I82="","",","&amp;IFERROR(VLOOKUP($I82,【選択肢】!$K$3:$O$81,5,)," ")&amp;IF(J82="","",","&amp;IFERROR(VLOOKUP($J82,【選択肢】!$K$3:$O$81,5,)," ")&amp;IF(K82="","",","&amp;IFERROR(VLOOKUP($K82,【選択肢】!$K$3:$O$81,5,)," ")&amp;IF(L82="","",","&amp;IFERROR(VLOOKUP($L82,【選択肢】!$K$3:$O$81,5,)," ")&amp;IF(M82="","",","&amp;IFERROR(VLOOKUP($M82,【選択肢】!$K$3:$O$81,5,)," "))))))))</f>
        <v/>
      </c>
      <c r="Q82" s="1063"/>
      <c r="R82" s="1045"/>
      <c r="S82" s="453"/>
      <c r="T82" s="453"/>
      <c r="U82" s="453"/>
      <c r="V82" s="453"/>
      <c r="W82" s="453"/>
      <c r="X82" s="453"/>
    </row>
    <row r="83" spans="2:24" s="1057" customFormat="1" ht="18.75" customHeight="1">
      <c r="B83" s="1058"/>
      <c r="C83" s="1059"/>
      <c r="D83" s="1060"/>
      <c r="E83" s="1061"/>
      <c r="F83" s="1061"/>
      <c r="G83" s="1055">
        <f>SUM(E83+F83)</f>
        <v>0</v>
      </c>
      <c r="H83" s="1062"/>
      <c r="I83" s="1062"/>
      <c r="J83" s="1062"/>
      <c r="K83" s="1062"/>
      <c r="L83" s="1062"/>
      <c r="M83" s="1062"/>
      <c r="N83" s="1056" t="str">
        <f>IF(H83="","",(IFERROR(VLOOKUP($H83,【選択肢】!$K$3:$O$81,2,)," ")&amp;IF(I83="","",","&amp;IFERROR(VLOOKUP($I83,【選択肢】!$K$3:$O$81,2,)," ")&amp;IF(J83="","",","&amp;IFERROR(VLOOKUP($J83,【選択肢】!$K$3:$O$81,2,)," ")&amp;IF(K83="","",","&amp;IFERROR(VLOOKUP($K83,【選択肢】!$K$3:$O$81,2,)," ")&amp;IF(L83="","",","&amp;IFERROR(VLOOKUP($L83,【選択肢】!$K$3:$O$81,2,)," ")&amp;IF(M83="","",","&amp;IFERROR(VLOOKUP($M83,【選択肢】!$K$3:$O$81,2,)," "))))))))</f>
        <v/>
      </c>
      <c r="O83" s="1056" t="str">
        <f>IF(H83="","",(IFERROR(VLOOKUP($H83,【選択肢】!$K$3:$O$81,4,)," ")&amp;IF(I83="","",","&amp;IFERROR(VLOOKUP($I83,【選択肢】!$K$3:$O$81,4,)," ")&amp;IF(J83="","",","&amp;IFERROR(VLOOKUP($J83,【選択肢】!$K$3:$O$81,4,)," ")&amp;IF(K83="","",","&amp;IFERROR(VLOOKUP($K83,【選択肢】!$K$3:$O$81,4,)," ")&amp;IF(L83="","",","&amp;IFERROR(VLOOKUP($L83,【選択肢】!$K$3:$O$81,4,)," ")&amp;IF(M83="","",","&amp;IFERROR(VLOOKUP($M83,【選択肢】!$K$3:$O$81,4,)," "))))))))</f>
        <v/>
      </c>
      <c r="P83" s="1056" t="str">
        <f>IF(H83="","",(IFERROR(VLOOKUP($H83,【選択肢】!$K$3:$O$81,5,)," ")&amp;IF(I83="","",","&amp;IFERROR(VLOOKUP($I83,【選択肢】!$K$3:$O$81,5,)," ")&amp;IF(J83="","",","&amp;IFERROR(VLOOKUP($J83,【選択肢】!$K$3:$O$81,5,)," ")&amp;IF(K83="","",","&amp;IFERROR(VLOOKUP($K83,【選択肢】!$K$3:$O$81,5,)," ")&amp;IF(L83="","",","&amp;IFERROR(VLOOKUP($L83,【選択肢】!$K$3:$O$81,5,)," ")&amp;IF(M83="","",","&amp;IFERROR(VLOOKUP($M83,【選択肢】!$K$3:$O$81,5,)," "))))))))</f>
        <v/>
      </c>
      <c r="Q83" s="1063"/>
      <c r="R83" s="1045"/>
      <c r="S83" s="453"/>
      <c r="T83" s="453"/>
      <c r="U83" s="453"/>
      <c r="V83" s="453"/>
      <c r="W83" s="453"/>
      <c r="X83" s="453"/>
    </row>
    <row r="84" spans="2:24" ht="18.75" customHeight="1">
      <c r="B84" s="1058"/>
      <c r="C84" s="1059"/>
      <c r="D84" s="1060"/>
      <c r="E84" s="1061"/>
      <c r="F84" s="1061"/>
      <c r="G84" s="1055">
        <f t="shared" ref="G84" si="12">SUM(E84+F84)</f>
        <v>0</v>
      </c>
      <c r="H84" s="1062"/>
      <c r="I84" s="1062"/>
      <c r="J84" s="1062"/>
      <c r="K84" s="1062"/>
      <c r="L84" s="1062"/>
      <c r="M84" s="1062"/>
      <c r="N84" s="1056" t="str">
        <f>IF(H84="","",(IFERROR(VLOOKUP($H84,【選択肢】!$K$3:$O$81,2,)," ")&amp;IF(I84="","",","&amp;IFERROR(VLOOKUP($I84,【選択肢】!$K$3:$O$81,2,)," ")&amp;IF(J84="","",","&amp;IFERROR(VLOOKUP($J84,【選択肢】!$K$3:$O$81,2,)," ")&amp;IF(K84="","",","&amp;IFERROR(VLOOKUP($K84,【選択肢】!$K$3:$O$81,2,)," ")&amp;IF(L84="","",","&amp;IFERROR(VLOOKUP($L84,【選択肢】!$K$3:$O$81,2,)," ")&amp;IF(M84="","",","&amp;IFERROR(VLOOKUP($M84,【選択肢】!$K$3:$O$81,2,)," "))))))))</f>
        <v/>
      </c>
      <c r="O84" s="1056" t="str">
        <f>IF(H84="","",(IFERROR(VLOOKUP($H84,【選択肢】!$K$3:$O$81,4,)," ")&amp;IF(I84="","",","&amp;IFERROR(VLOOKUP($I84,【選択肢】!$K$3:$O$81,4,)," ")&amp;IF(J84="","",","&amp;IFERROR(VLOOKUP($J84,【選択肢】!$K$3:$O$81,4,)," ")&amp;IF(K84="","",","&amp;IFERROR(VLOOKUP($K84,【選択肢】!$K$3:$O$81,4,)," ")&amp;IF(L84="","",","&amp;IFERROR(VLOOKUP($L84,【選択肢】!$K$3:$O$81,4,)," ")&amp;IF(M84="","",","&amp;IFERROR(VLOOKUP($M84,【選択肢】!$K$3:$O$81,4,)," "))))))))</f>
        <v/>
      </c>
      <c r="P84" s="1056" t="str">
        <f>IF(H84="","",(IFERROR(VLOOKUP($H84,【選択肢】!$K$3:$O$81,5,)," ")&amp;IF(I84="","",","&amp;IFERROR(VLOOKUP($I84,【選択肢】!$K$3:$O$81,5,)," ")&amp;IF(J84="","",","&amp;IFERROR(VLOOKUP($J84,【選択肢】!$K$3:$O$81,5,)," ")&amp;IF(K84="","",","&amp;IFERROR(VLOOKUP($K84,【選択肢】!$K$3:$O$81,5,)," ")&amp;IF(L84="","",","&amp;IFERROR(VLOOKUP($L84,【選択肢】!$K$3:$O$81,5,)," ")&amp;IF(M84="","",","&amp;IFERROR(VLOOKUP($M84,【選択肢】!$K$3:$O$81,5,)," "))))))))</f>
        <v/>
      </c>
      <c r="Q84" s="1063"/>
      <c r="R84" s="1045"/>
      <c r="S84" s="453"/>
      <c r="T84" s="453"/>
      <c r="U84" s="453"/>
      <c r="V84" s="453"/>
      <c r="W84" s="453"/>
      <c r="X84" s="453"/>
    </row>
    <row r="85" spans="2:24" ht="26.25" customHeight="1">
      <c r="B85" s="1047"/>
      <c r="C85" s="1048"/>
      <c r="D85" s="455"/>
      <c r="E85" s="1049"/>
      <c r="F85" s="1050" t="s">
        <v>192</v>
      </c>
      <c r="G85" s="1051"/>
      <c r="H85" s="1052"/>
      <c r="I85" s="1052"/>
      <c r="J85" s="1052"/>
      <c r="K85" s="1052"/>
      <c r="L85" s="1052"/>
      <c r="M85" s="1052"/>
      <c r="N85" s="1053"/>
      <c r="O85" s="1053"/>
      <c r="P85" s="1053"/>
      <c r="Q85" s="1054"/>
      <c r="R85" s="454"/>
      <c r="S85" s="453"/>
      <c r="T85" s="453"/>
      <c r="U85" s="453"/>
      <c r="V85" s="453"/>
      <c r="W85" s="453"/>
      <c r="X85" s="453"/>
    </row>
    <row r="86" spans="2:24" ht="18" customHeight="1">
      <c r="B86" s="447"/>
      <c r="C86" s="446"/>
      <c r="D86" s="445"/>
      <c r="E86" s="444"/>
      <c r="F86" s="444"/>
      <c r="G86" s="443"/>
      <c r="H86" s="442"/>
      <c r="I86" s="442"/>
      <c r="J86" s="442"/>
      <c r="K86" s="442"/>
      <c r="L86" s="442"/>
      <c r="M86" s="442"/>
      <c r="N86" s="441"/>
      <c r="O86" s="440"/>
      <c r="P86" s="439"/>
      <c r="Q86" s="436"/>
    </row>
    <row r="87" spans="2:24" ht="34.5" customHeight="1">
      <c r="B87" s="447"/>
      <c r="C87" s="446"/>
      <c r="D87" s="445"/>
      <c r="E87" s="452" t="s">
        <v>242</v>
      </c>
      <c r="F87" s="451" t="s">
        <v>246</v>
      </c>
      <c r="G87" s="450" t="s">
        <v>74</v>
      </c>
      <c r="H87" s="442"/>
      <c r="I87" s="442"/>
      <c r="J87" s="442"/>
      <c r="K87" s="442"/>
      <c r="L87" s="442"/>
      <c r="M87" s="442"/>
      <c r="N87" s="441"/>
      <c r="O87" s="440"/>
      <c r="P87" s="439"/>
      <c r="Q87" s="436"/>
    </row>
    <row r="88" spans="2:24" ht="33" customHeight="1">
      <c r="B88" s="1856" t="s">
        <v>703</v>
      </c>
      <c r="C88" s="1856"/>
      <c r="D88" s="1856"/>
      <c r="E88" s="449">
        <f>MAX(E9:E85)</f>
        <v>0</v>
      </c>
      <c r="F88" s="449">
        <f>MAX(F9:F85)</f>
        <v>0</v>
      </c>
      <c r="G88" s="448">
        <f>SUM(E88+F88)</f>
        <v>0</v>
      </c>
      <c r="H88" s="442"/>
      <c r="I88" s="442"/>
      <c r="J88" s="442"/>
      <c r="K88" s="442"/>
      <c r="L88" s="442"/>
      <c r="M88" s="442"/>
      <c r="N88" s="441"/>
      <c r="O88" s="440"/>
      <c r="P88" s="439"/>
      <c r="Q88" s="436"/>
    </row>
    <row r="89" spans="2:24" ht="33" customHeight="1">
      <c r="B89" s="447"/>
      <c r="C89" s="446"/>
      <c r="D89" s="445"/>
      <c r="E89" s="444"/>
      <c r="F89" s="444"/>
      <c r="G89" s="443"/>
      <c r="H89" s="442"/>
      <c r="I89" s="442"/>
      <c r="J89" s="442"/>
      <c r="K89" s="442"/>
      <c r="L89" s="442"/>
      <c r="M89" s="442"/>
      <c r="N89" s="441"/>
      <c r="O89" s="440"/>
      <c r="P89" s="439"/>
      <c r="Q89" s="436"/>
    </row>
    <row r="90" spans="2:24" ht="18" customHeight="1">
      <c r="B90" s="1845"/>
      <c r="C90" s="1846"/>
      <c r="D90" s="1847"/>
      <c r="E90" s="438"/>
      <c r="F90" s="438"/>
      <c r="G90" s="438"/>
      <c r="H90" s="438"/>
      <c r="I90" s="438"/>
      <c r="J90" s="438"/>
      <c r="K90" s="438"/>
      <c r="L90" s="438"/>
      <c r="M90" s="438"/>
      <c r="N90" s="437"/>
      <c r="O90" s="436"/>
      <c r="P90" s="1848"/>
      <c r="Q90" s="1849"/>
    </row>
    <row r="91" spans="2:24" ht="18" customHeight="1">
      <c r="B91" s="1845"/>
      <c r="C91" s="1846"/>
      <c r="D91" s="1847"/>
      <c r="E91" s="438"/>
      <c r="F91" s="438"/>
      <c r="G91" s="438"/>
      <c r="H91" s="438"/>
      <c r="I91" s="438"/>
      <c r="J91" s="438"/>
      <c r="K91" s="438"/>
      <c r="L91" s="438"/>
      <c r="M91" s="438"/>
      <c r="N91" s="437"/>
      <c r="P91" s="1848"/>
      <c r="Q91" s="1849"/>
    </row>
    <row r="92" spans="2:24" ht="18" customHeight="1">
      <c r="B92" s="1845"/>
      <c r="C92" s="1846"/>
      <c r="D92" s="1847"/>
      <c r="E92" s="438"/>
      <c r="F92" s="438"/>
      <c r="G92" s="438"/>
      <c r="H92" s="438"/>
      <c r="I92" s="438"/>
      <c r="J92" s="438"/>
      <c r="K92" s="438"/>
      <c r="L92" s="438"/>
      <c r="M92" s="438"/>
      <c r="N92" s="437"/>
      <c r="O92" s="436"/>
      <c r="P92" s="1848"/>
      <c r="Q92" s="1849"/>
    </row>
    <row r="93" spans="2:24" ht="18" customHeight="1">
      <c r="B93" s="1845"/>
      <c r="C93" s="1846"/>
      <c r="D93" s="1847"/>
      <c r="E93" s="438"/>
      <c r="F93" s="438"/>
      <c r="G93" s="438"/>
      <c r="H93" s="438"/>
      <c r="I93" s="438"/>
      <c r="J93" s="438"/>
      <c r="K93" s="438"/>
      <c r="L93" s="438"/>
      <c r="M93" s="438"/>
      <c r="N93" s="437"/>
      <c r="O93" s="436"/>
      <c r="P93" s="1848"/>
      <c r="Q93" s="1849"/>
    </row>
    <row r="94" spans="2:24" ht="18" customHeight="1">
      <c r="B94" s="1845"/>
      <c r="C94" s="1846"/>
      <c r="D94" s="1847"/>
      <c r="E94" s="438"/>
      <c r="F94" s="438"/>
      <c r="G94" s="438"/>
      <c r="H94" s="438"/>
      <c r="I94" s="438"/>
      <c r="J94" s="438"/>
      <c r="K94" s="438"/>
      <c r="L94" s="438"/>
      <c r="M94" s="438"/>
      <c r="N94" s="437"/>
      <c r="P94" s="1848"/>
      <c r="Q94" s="1849"/>
    </row>
    <row r="95" spans="2:24" ht="18" customHeight="1">
      <c r="B95" s="1845"/>
      <c r="C95" s="1846"/>
      <c r="D95" s="1847"/>
      <c r="E95" s="438"/>
      <c r="F95" s="438"/>
      <c r="G95" s="438"/>
      <c r="H95" s="438"/>
      <c r="I95" s="438"/>
      <c r="J95" s="438"/>
      <c r="K95" s="438"/>
      <c r="L95" s="438"/>
      <c r="M95" s="438"/>
      <c r="N95" s="437"/>
      <c r="O95" s="436"/>
      <c r="P95" s="1848"/>
      <c r="Q95" s="1849"/>
    </row>
    <row r="96" spans="2:24" ht="18" customHeight="1">
      <c r="B96" s="1845"/>
      <c r="C96" s="1846"/>
      <c r="D96" s="1847"/>
      <c r="E96" s="438"/>
      <c r="F96" s="438"/>
      <c r="G96" s="438"/>
      <c r="H96" s="438"/>
      <c r="I96" s="438"/>
      <c r="J96" s="438"/>
      <c r="K96" s="438"/>
      <c r="L96" s="438"/>
      <c r="M96" s="438"/>
      <c r="N96" s="437"/>
      <c r="O96" s="436"/>
      <c r="P96" s="1848"/>
      <c r="Q96" s="1849"/>
    </row>
    <row r="97" spans="2:17" ht="18" customHeight="1">
      <c r="B97" s="1845"/>
      <c r="C97" s="1846"/>
      <c r="D97" s="1847"/>
      <c r="E97" s="438"/>
      <c r="F97" s="438"/>
      <c r="G97" s="438"/>
      <c r="H97" s="438"/>
      <c r="I97" s="438"/>
      <c r="J97" s="438"/>
      <c r="K97" s="438"/>
      <c r="L97" s="438"/>
      <c r="M97" s="438"/>
      <c r="N97" s="438"/>
      <c r="P97" s="1848"/>
      <c r="Q97" s="1849"/>
    </row>
    <row r="98" spans="2:17" ht="18" customHeight="1">
      <c r="B98" s="1845"/>
      <c r="C98" s="1846"/>
      <c r="D98" s="1847"/>
      <c r="E98" s="438"/>
      <c r="F98" s="438"/>
      <c r="G98" s="438"/>
      <c r="H98" s="438"/>
      <c r="I98" s="438"/>
      <c r="J98" s="438"/>
      <c r="K98" s="438"/>
      <c r="L98" s="438"/>
      <c r="M98" s="438"/>
      <c r="N98" s="437"/>
      <c r="O98" s="436"/>
      <c r="P98" s="1848"/>
      <c r="Q98" s="1849"/>
    </row>
    <row r="99" spans="2:17" ht="18" customHeight="1">
      <c r="B99" s="1845"/>
      <c r="C99" s="1846"/>
      <c r="D99" s="1847"/>
      <c r="E99" s="438"/>
      <c r="F99" s="438"/>
      <c r="G99" s="438"/>
      <c r="H99" s="438"/>
      <c r="I99" s="438"/>
      <c r="J99" s="438"/>
      <c r="K99" s="438"/>
      <c r="L99" s="438"/>
      <c r="M99" s="438"/>
      <c r="N99" s="437"/>
      <c r="O99" s="436"/>
      <c r="P99" s="1848"/>
      <c r="Q99" s="1849"/>
    </row>
    <row r="100" spans="2:17" ht="18" customHeight="1">
      <c r="B100" s="1845"/>
      <c r="C100" s="1846"/>
      <c r="D100" s="1847"/>
      <c r="E100" s="438"/>
      <c r="F100" s="438"/>
      <c r="G100" s="438"/>
      <c r="H100" s="438"/>
      <c r="I100" s="438"/>
      <c r="J100" s="438"/>
      <c r="K100" s="438"/>
      <c r="L100" s="438"/>
      <c r="M100" s="438"/>
      <c r="N100" s="437"/>
      <c r="P100" s="1848"/>
      <c r="Q100" s="1849"/>
    </row>
    <row r="101" spans="2:17" ht="18" customHeight="1">
      <c r="B101" s="1845"/>
      <c r="C101" s="1846"/>
      <c r="D101" s="1847"/>
      <c r="E101" s="438"/>
      <c r="F101" s="438"/>
      <c r="G101" s="438"/>
      <c r="H101" s="438"/>
      <c r="I101" s="438"/>
      <c r="J101" s="438"/>
      <c r="K101" s="438"/>
      <c r="L101" s="438"/>
      <c r="M101" s="438"/>
      <c r="N101" s="437"/>
      <c r="O101" s="436"/>
      <c r="P101" s="1848"/>
      <c r="Q101" s="1849"/>
    </row>
    <row r="102" spans="2:17" ht="18" customHeight="1">
      <c r="B102" s="1845"/>
      <c r="C102" s="1846"/>
      <c r="D102" s="1847"/>
      <c r="E102" s="438"/>
      <c r="F102" s="438"/>
      <c r="G102" s="438"/>
      <c r="H102" s="438"/>
      <c r="I102" s="438"/>
      <c r="J102" s="438"/>
      <c r="K102" s="438"/>
      <c r="L102" s="438"/>
      <c r="M102" s="438"/>
      <c r="N102" s="437"/>
      <c r="O102" s="436"/>
      <c r="P102" s="1848"/>
      <c r="Q102" s="1849"/>
    </row>
    <row r="103" spans="2:17" ht="18" customHeight="1">
      <c r="B103" s="1845"/>
      <c r="C103" s="1846"/>
      <c r="D103" s="1847"/>
      <c r="E103" s="438"/>
      <c r="F103" s="438"/>
      <c r="G103" s="438"/>
      <c r="H103" s="438"/>
      <c r="I103" s="438"/>
      <c r="J103" s="438"/>
      <c r="K103" s="438"/>
      <c r="L103" s="438"/>
      <c r="M103" s="438"/>
      <c r="N103" s="437"/>
      <c r="P103" s="1848"/>
      <c r="Q103" s="1849"/>
    </row>
    <row r="104" spans="2:17" ht="18" customHeight="1">
      <c r="B104" s="1845"/>
      <c r="C104" s="1846"/>
      <c r="D104" s="1847"/>
      <c r="E104" s="438"/>
      <c r="F104" s="438"/>
      <c r="G104" s="438"/>
      <c r="H104" s="438"/>
      <c r="I104" s="438"/>
      <c r="J104" s="438"/>
      <c r="K104" s="438"/>
      <c r="L104" s="438"/>
      <c r="M104" s="438"/>
      <c r="N104" s="437"/>
      <c r="O104" s="436"/>
      <c r="P104" s="1848"/>
      <c r="Q104" s="1849"/>
    </row>
    <row r="105" spans="2:17" ht="18" customHeight="1">
      <c r="B105" s="1845"/>
      <c r="C105" s="1846"/>
      <c r="D105" s="1847"/>
      <c r="E105" s="438"/>
      <c r="F105" s="438"/>
      <c r="G105" s="438"/>
      <c r="H105" s="438"/>
      <c r="I105" s="438"/>
      <c r="J105" s="438"/>
      <c r="K105" s="438"/>
      <c r="L105" s="438"/>
      <c r="M105" s="438"/>
      <c r="N105" s="437"/>
      <c r="O105" s="436"/>
      <c r="P105" s="1848"/>
      <c r="Q105" s="1849"/>
    </row>
    <row r="106" spans="2:17" ht="18" customHeight="1">
      <c r="B106" s="1845"/>
      <c r="C106" s="1846"/>
      <c r="D106" s="1847"/>
      <c r="E106" s="438"/>
      <c r="F106" s="438"/>
      <c r="G106" s="438"/>
      <c r="H106" s="438"/>
      <c r="I106" s="438"/>
      <c r="J106" s="438"/>
      <c r="K106" s="438"/>
      <c r="L106" s="438"/>
      <c r="M106" s="438"/>
      <c r="N106" s="437"/>
      <c r="P106" s="1848"/>
      <c r="Q106" s="1849"/>
    </row>
    <row r="107" spans="2:17" ht="18" customHeight="1">
      <c r="B107" s="1845"/>
      <c r="C107" s="1846"/>
      <c r="D107" s="1847"/>
      <c r="E107" s="438"/>
      <c r="F107" s="438"/>
      <c r="G107" s="438"/>
      <c r="H107" s="438"/>
      <c r="I107" s="438"/>
      <c r="J107" s="438"/>
      <c r="K107" s="438"/>
      <c r="L107" s="438"/>
      <c r="M107" s="438"/>
      <c r="N107" s="437"/>
      <c r="O107" s="436"/>
      <c r="P107" s="1848"/>
      <c r="Q107" s="1849"/>
    </row>
    <row r="108" spans="2:17" ht="18" customHeight="1">
      <c r="B108" s="1845"/>
      <c r="C108" s="1846"/>
      <c r="D108" s="1847"/>
      <c r="E108" s="438"/>
      <c r="F108" s="438"/>
      <c r="G108" s="438"/>
      <c r="H108" s="438"/>
      <c r="I108" s="438"/>
      <c r="J108" s="438"/>
      <c r="K108" s="438"/>
      <c r="L108" s="438"/>
      <c r="M108" s="438"/>
      <c r="N108" s="437"/>
      <c r="O108" s="436"/>
      <c r="P108" s="1848"/>
      <c r="Q108" s="1849"/>
    </row>
    <row r="109" spans="2:17" ht="18" customHeight="1">
      <c r="B109" s="1845"/>
      <c r="C109" s="1846"/>
      <c r="D109" s="1847"/>
      <c r="E109" s="438"/>
      <c r="F109" s="438"/>
      <c r="G109" s="438"/>
      <c r="H109" s="438"/>
      <c r="I109" s="438"/>
      <c r="J109" s="438"/>
      <c r="K109" s="438"/>
      <c r="L109" s="438"/>
      <c r="M109" s="438"/>
      <c r="N109" s="437"/>
      <c r="P109" s="1848"/>
      <c r="Q109" s="1849"/>
    </row>
    <row r="110" spans="2:17" ht="18" customHeight="1">
      <c r="B110" s="1845"/>
      <c r="C110" s="1846"/>
      <c r="D110" s="1847"/>
      <c r="E110" s="438"/>
      <c r="F110" s="438"/>
      <c r="G110" s="438"/>
      <c r="H110" s="438"/>
      <c r="I110" s="438"/>
      <c r="J110" s="438"/>
      <c r="K110" s="438"/>
      <c r="L110" s="438"/>
      <c r="M110" s="438"/>
      <c r="N110" s="437"/>
      <c r="O110" s="436"/>
      <c r="P110" s="1848"/>
      <c r="Q110" s="1849"/>
    </row>
    <row r="111" spans="2:17" ht="18" customHeight="1">
      <c r="B111" s="1845"/>
      <c r="C111" s="1846"/>
      <c r="D111" s="1847"/>
      <c r="E111" s="438"/>
      <c r="F111" s="438"/>
      <c r="G111" s="438"/>
      <c r="H111" s="438"/>
      <c r="I111" s="438"/>
      <c r="J111" s="438"/>
      <c r="K111" s="438"/>
      <c r="L111" s="438"/>
      <c r="M111" s="438"/>
      <c r="N111" s="437"/>
      <c r="O111" s="436"/>
      <c r="P111" s="1848"/>
      <c r="Q111" s="1849"/>
    </row>
    <row r="112" spans="2:17" ht="18" customHeight="1">
      <c r="B112" s="1845"/>
      <c r="C112" s="1846"/>
      <c r="D112" s="1847"/>
      <c r="E112" s="438"/>
      <c r="F112" s="438"/>
      <c r="G112" s="438"/>
      <c r="H112" s="438"/>
      <c r="I112" s="438"/>
      <c r="J112" s="438"/>
      <c r="K112" s="438"/>
      <c r="L112" s="438"/>
      <c r="M112" s="438"/>
      <c r="N112" s="437"/>
      <c r="P112" s="1848"/>
      <c r="Q112" s="1849"/>
    </row>
    <row r="113" spans="2:17" ht="18" customHeight="1">
      <c r="B113" s="1845"/>
      <c r="C113" s="1846"/>
      <c r="D113" s="1847"/>
      <c r="E113" s="438"/>
      <c r="F113" s="438"/>
      <c r="G113" s="438"/>
      <c r="H113" s="438"/>
      <c r="I113" s="438"/>
      <c r="J113" s="438"/>
      <c r="K113" s="438"/>
      <c r="L113" s="438"/>
      <c r="M113" s="438"/>
      <c r="N113" s="437"/>
      <c r="O113" s="436"/>
      <c r="P113" s="1848"/>
      <c r="Q113" s="1849"/>
    </row>
    <row r="114" spans="2:17" ht="18" customHeight="1">
      <c r="B114" s="1845"/>
      <c r="C114" s="1846"/>
      <c r="D114" s="1847"/>
      <c r="E114" s="438"/>
      <c r="F114" s="438"/>
      <c r="G114" s="438"/>
      <c r="H114" s="438"/>
      <c r="I114" s="438"/>
      <c r="J114" s="438"/>
      <c r="K114" s="438"/>
      <c r="L114" s="438"/>
      <c r="M114" s="438"/>
      <c r="N114" s="437"/>
      <c r="O114" s="436"/>
      <c r="P114" s="1848"/>
      <c r="Q114" s="1849"/>
    </row>
    <row r="115" spans="2:17" ht="18" customHeight="1">
      <c r="B115" s="1845"/>
      <c r="C115" s="1846"/>
      <c r="D115" s="1847"/>
      <c r="E115" s="438"/>
      <c r="F115" s="438"/>
      <c r="G115" s="438"/>
      <c r="H115" s="438"/>
      <c r="I115" s="438"/>
      <c r="J115" s="438"/>
      <c r="K115" s="438"/>
      <c r="L115" s="438"/>
      <c r="M115" s="438"/>
      <c r="N115" s="437"/>
      <c r="P115" s="1848"/>
      <c r="Q115" s="1849"/>
    </row>
    <row r="116" spans="2:17" ht="18" customHeight="1">
      <c r="B116" s="1845"/>
      <c r="C116" s="1846"/>
      <c r="D116" s="1847"/>
      <c r="E116" s="438"/>
      <c r="F116" s="438"/>
      <c r="G116" s="438"/>
      <c r="H116" s="438"/>
      <c r="I116" s="438"/>
      <c r="J116" s="438"/>
      <c r="K116" s="438"/>
      <c r="L116" s="438"/>
      <c r="M116" s="438"/>
      <c r="N116" s="437"/>
      <c r="O116" s="436"/>
      <c r="P116" s="1848"/>
      <c r="Q116" s="1849"/>
    </row>
    <row r="117" spans="2:17" ht="18" customHeight="1">
      <c r="B117" s="1845"/>
      <c r="C117" s="1846"/>
      <c r="D117" s="1847"/>
      <c r="E117" s="438"/>
      <c r="F117" s="438"/>
      <c r="G117" s="438"/>
      <c r="H117" s="438"/>
      <c r="I117" s="438"/>
      <c r="J117" s="438"/>
      <c r="K117" s="438"/>
      <c r="L117" s="438"/>
      <c r="M117" s="438"/>
      <c r="N117" s="437"/>
      <c r="O117" s="436"/>
      <c r="P117" s="1848"/>
      <c r="Q117" s="1849"/>
    </row>
    <row r="118" spans="2:17" ht="18" customHeight="1">
      <c r="B118" s="1845"/>
      <c r="C118" s="1846"/>
      <c r="D118" s="1847"/>
      <c r="E118" s="438"/>
      <c r="F118" s="438"/>
      <c r="G118" s="438"/>
      <c r="H118" s="438"/>
      <c r="I118" s="438"/>
      <c r="J118" s="438"/>
      <c r="K118" s="438"/>
      <c r="L118" s="438"/>
      <c r="M118" s="438"/>
      <c r="N118" s="437"/>
      <c r="P118" s="1848"/>
      <c r="Q118" s="1849"/>
    </row>
    <row r="119" spans="2:17" ht="18" customHeight="1">
      <c r="B119" s="1845"/>
      <c r="C119" s="1846"/>
      <c r="D119" s="1847"/>
      <c r="E119" s="438"/>
      <c r="F119" s="438"/>
      <c r="G119" s="438"/>
      <c r="H119" s="438"/>
      <c r="I119" s="438"/>
      <c r="J119" s="438"/>
      <c r="K119" s="438"/>
      <c r="L119" s="438"/>
      <c r="M119" s="438"/>
      <c r="N119" s="437"/>
      <c r="O119" s="436"/>
      <c r="P119" s="1848"/>
      <c r="Q119" s="1849"/>
    </row>
    <row r="120" spans="2:17" ht="18" customHeight="1">
      <c r="B120" s="1845"/>
      <c r="C120" s="1846"/>
      <c r="D120" s="1847"/>
      <c r="E120" s="438"/>
      <c r="F120" s="438"/>
      <c r="G120" s="438"/>
      <c r="H120" s="438"/>
      <c r="I120" s="438"/>
      <c r="J120" s="438"/>
      <c r="K120" s="438"/>
      <c r="L120" s="438"/>
      <c r="M120" s="438"/>
      <c r="N120" s="437"/>
      <c r="O120" s="436"/>
      <c r="P120" s="1848"/>
      <c r="Q120" s="1849"/>
    </row>
    <row r="121" spans="2:17" ht="18" customHeight="1">
      <c r="B121" s="1845"/>
      <c r="C121" s="1846"/>
      <c r="D121" s="1847"/>
      <c r="E121" s="438"/>
      <c r="F121" s="438"/>
      <c r="G121" s="438"/>
      <c r="H121" s="438"/>
      <c r="I121" s="438"/>
      <c r="J121" s="438"/>
      <c r="K121" s="438"/>
      <c r="L121" s="438"/>
      <c r="M121" s="438"/>
      <c r="N121" s="437"/>
      <c r="P121" s="1848"/>
      <c r="Q121" s="1849"/>
    </row>
    <row r="122" spans="2:17" ht="18" customHeight="1">
      <c r="B122" s="1845"/>
      <c r="C122" s="1846"/>
      <c r="D122" s="1847"/>
      <c r="E122" s="438"/>
      <c r="F122" s="438"/>
      <c r="G122" s="438"/>
      <c r="H122" s="438"/>
      <c r="I122" s="438"/>
      <c r="J122" s="438"/>
      <c r="K122" s="438"/>
      <c r="L122" s="438"/>
      <c r="M122" s="438"/>
      <c r="N122" s="437"/>
      <c r="O122" s="436"/>
      <c r="P122" s="1848"/>
      <c r="Q122" s="1849"/>
    </row>
    <row r="123" spans="2:17" ht="18" customHeight="1">
      <c r="B123" s="1845"/>
      <c r="C123" s="1846"/>
      <c r="D123" s="1847"/>
      <c r="E123" s="438"/>
      <c r="F123" s="438"/>
      <c r="G123" s="438"/>
      <c r="H123" s="438"/>
      <c r="I123" s="438"/>
      <c r="J123" s="438"/>
      <c r="K123" s="438"/>
      <c r="L123" s="438"/>
      <c r="M123" s="438"/>
      <c r="N123" s="437"/>
      <c r="O123" s="436"/>
      <c r="P123" s="1848"/>
      <c r="Q123" s="1849"/>
    </row>
    <row r="124" spans="2:17" ht="18" customHeight="1">
      <c r="B124" s="1845"/>
      <c r="C124" s="1846"/>
      <c r="D124" s="1847"/>
      <c r="E124" s="438"/>
      <c r="F124" s="438"/>
      <c r="G124" s="438"/>
      <c r="H124" s="438"/>
      <c r="I124" s="438"/>
      <c r="J124" s="438"/>
      <c r="K124" s="438"/>
      <c r="L124" s="438"/>
      <c r="M124" s="438"/>
      <c r="N124" s="437"/>
      <c r="P124" s="1848"/>
      <c r="Q124" s="1849"/>
    </row>
    <row r="125" spans="2:17" ht="18" customHeight="1">
      <c r="B125" s="1845"/>
      <c r="C125" s="1846"/>
      <c r="D125" s="1847"/>
      <c r="E125" s="438"/>
      <c r="F125" s="438"/>
      <c r="G125" s="438"/>
      <c r="H125" s="438"/>
      <c r="I125" s="438"/>
      <c r="J125" s="438"/>
      <c r="K125" s="438"/>
      <c r="L125" s="438"/>
      <c r="M125" s="438"/>
      <c r="N125" s="437"/>
      <c r="O125" s="436"/>
      <c r="P125" s="1848"/>
      <c r="Q125" s="1849"/>
    </row>
    <row r="126" spans="2:17" ht="18" customHeight="1">
      <c r="B126" s="1845"/>
      <c r="C126" s="1846"/>
      <c r="D126" s="1847"/>
      <c r="E126" s="438"/>
      <c r="F126" s="438"/>
      <c r="G126" s="438"/>
      <c r="H126" s="438"/>
      <c r="I126" s="438"/>
      <c r="J126" s="438"/>
      <c r="K126" s="438"/>
      <c r="L126" s="438"/>
      <c r="M126" s="438"/>
      <c r="N126" s="437"/>
      <c r="O126" s="436"/>
      <c r="P126" s="1848"/>
      <c r="Q126" s="1849"/>
    </row>
    <row r="127" spans="2:17" ht="18" customHeight="1">
      <c r="B127" s="1845"/>
      <c r="C127" s="1846"/>
      <c r="D127" s="1847"/>
      <c r="E127" s="438"/>
      <c r="F127" s="438"/>
      <c r="G127" s="438"/>
      <c r="H127" s="438"/>
      <c r="I127" s="438"/>
      <c r="J127" s="438"/>
      <c r="K127" s="438"/>
      <c r="L127" s="438"/>
      <c r="M127" s="438"/>
      <c r="N127" s="437"/>
      <c r="P127" s="1848"/>
      <c r="Q127" s="1849"/>
    </row>
    <row r="128" spans="2:17" ht="18" customHeight="1">
      <c r="B128" s="1845"/>
      <c r="C128" s="1846"/>
      <c r="D128" s="1847"/>
      <c r="E128" s="438"/>
      <c r="F128" s="438"/>
      <c r="G128" s="438"/>
      <c r="H128" s="438"/>
      <c r="I128" s="438"/>
      <c r="J128" s="438"/>
      <c r="K128" s="438"/>
      <c r="L128" s="438"/>
      <c r="M128" s="438"/>
      <c r="N128" s="437"/>
      <c r="O128" s="436"/>
      <c r="P128" s="1848"/>
      <c r="Q128" s="1849"/>
    </row>
  </sheetData>
  <sheetProtection formatCells="0" formatRows="0" insertRows="0" deleteRows="0" autoFilter="0"/>
  <mergeCells count="81">
    <mergeCell ref="B5:Q5"/>
    <mergeCell ref="B6:D6"/>
    <mergeCell ref="E6:G6"/>
    <mergeCell ref="H6:M8"/>
    <mergeCell ref="N6:P6"/>
    <mergeCell ref="Q6:Q8"/>
    <mergeCell ref="Q90:Q92"/>
    <mergeCell ref="R6:X8"/>
    <mergeCell ref="B7:B8"/>
    <mergeCell ref="C7:D7"/>
    <mergeCell ref="E7:E8"/>
    <mergeCell ref="F7:F8"/>
    <mergeCell ref="G7:G8"/>
    <mergeCell ref="N7:N8"/>
    <mergeCell ref="O7:O8"/>
    <mergeCell ref="P7:P8"/>
    <mergeCell ref="B88:D88"/>
    <mergeCell ref="B90:B92"/>
    <mergeCell ref="C90:C92"/>
    <mergeCell ref="D90:D92"/>
    <mergeCell ref="P90:P92"/>
    <mergeCell ref="Q96:Q98"/>
    <mergeCell ref="B93:B95"/>
    <mergeCell ref="C93:C95"/>
    <mergeCell ref="D93:D95"/>
    <mergeCell ref="P93:P95"/>
    <mergeCell ref="Q93:Q95"/>
    <mergeCell ref="B96:B98"/>
    <mergeCell ref="C96:C98"/>
    <mergeCell ref="D96:D98"/>
    <mergeCell ref="P96:P98"/>
    <mergeCell ref="B99:B101"/>
    <mergeCell ref="C99:C101"/>
    <mergeCell ref="D99:D101"/>
    <mergeCell ref="P99:P101"/>
    <mergeCell ref="Q99:Q101"/>
    <mergeCell ref="B102:B104"/>
    <mergeCell ref="C102:C104"/>
    <mergeCell ref="D102:D104"/>
    <mergeCell ref="P102:P104"/>
    <mergeCell ref="Q102:Q104"/>
    <mergeCell ref="B105:B107"/>
    <mergeCell ref="C105:C107"/>
    <mergeCell ref="D105:D107"/>
    <mergeCell ref="P105:P107"/>
    <mergeCell ref="Q105:Q107"/>
    <mergeCell ref="B108:B110"/>
    <mergeCell ref="C108:C110"/>
    <mergeCell ref="D108:D110"/>
    <mergeCell ref="P108:P110"/>
    <mergeCell ref="Q108:Q110"/>
    <mergeCell ref="B111:B113"/>
    <mergeCell ref="C111:C113"/>
    <mergeCell ref="D111:D113"/>
    <mergeCell ref="P111:P113"/>
    <mergeCell ref="Q111:Q113"/>
    <mergeCell ref="B114:B116"/>
    <mergeCell ref="C114:C116"/>
    <mergeCell ref="D114:D116"/>
    <mergeCell ref="P114:P116"/>
    <mergeCell ref="Q114:Q116"/>
    <mergeCell ref="B117:B119"/>
    <mergeCell ref="C117:C119"/>
    <mergeCell ref="D117:D119"/>
    <mergeCell ref="P117:P119"/>
    <mergeCell ref="Q117:Q119"/>
    <mergeCell ref="B120:B122"/>
    <mergeCell ref="C120:C122"/>
    <mergeCell ref="D120:D122"/>
    <mergeCell ref="P120:P122"/>
    <mergeCell ref="Q120:Q122"/>
    <mergeCell ref="B123:B125"/>
    <mergeCell ref="C123:C125"/>
    <mergeCell ref="D123:D125"/>
    <mergeCell ref="P123:P125"/>
    <mergeCell ref="Q123:Q125"/>
    <mergeCell ref="B126:B128"/>
    <mergeCell ref="C126:C128"/>
    <mergeCell ref="D126:D128"/>
    <mergeCell ref="P126:P128"/>
    <mergeCell ref="Q126:Q128"/>
  </mergeCells>
  <phoneticPr fontId="4"/>
  <dataValidations count="2">
    <dataValidation imeMode="off" allowBlank="1" showInputMessage="1" showErrorMessage="1" sqref="C89:D89 C85 C86:D87 C84:D84 B84:B89 H85:M89 E85:F89 B10:D26 B28:D55 B57:D83"/>
    <dataValidation imeMode="disabled" allowBlank="1" showInputMessage="1" showErrorMessage="1" sqref="E88:F88 E9:M84"/>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Zeros="0" view="pageBreakPreview" zoomScaleNormal="100" zoomScaleSheetLayoutView="100" workbookViewId="0"/>
  </sheetViews>
  <sheetFormatPr defaultColWidth="9" defaultRowHeight="16.5"/>
  <cols>
    <col min="1" max="1" width="1.25" style="979" customWidth="1"/>
    <col min="2" max="2" width="6.5" style="979" customWidth="1"/>
    <col min="3" max="3" width="11.375" style="1038" customWidth="1"/>
    <col min="4" max="4" width="16.625" style="979" customWidth="1"/>
    <col min="5" max="5" width="15.875" style="979" customWidth="1"/>
    <col min="6" max="6" width="7.25" style="979" customWidth="1"/>
    <col min="7" max="8" width="12.75" style="979" customWidth="1"/>
    <col min="9" max="9" width="14.875" style="979" customWidth="1"/>
    <col min="10" max="10" width="6.75" style="979" customWidth="1"/>
    <col min="11" max="11" width="9.875" style="979" customWidth="1"/>
    <col min="12" max="12" width="11.125" style="979" customWidth="1"/>
    <col min="13" max="13" width="8.25" style="979" customWidth="1"/>
    <col min="14" max="14" width="1.25" style="979" customWidth="1"/>
    <col min="15" max="15" width="9" style="979"/>
    <col min="16" max="19" width="16.25" style="979" customWidth="1"/>
    <col min="20" max="16384" width="9" style="979"/>
  </cols>
  <sheetData>
    <row r="1" spans="2:13" s="974" customFormat="1" ht="17.25" customHeight="1">
      <c r="B1" s="969" t="s">
        <v>1458</v>
      </c>
      <c r="C1" s="970"/>
      <c r="D1" s="971"/>
      <c r="E1" s="971"/>
      <c r="F1" s="971"/>
      <c r="G1" s="971"/>
      <c r="H1" s="971"/>
      <c r="I1" s="972"/>
      <c r="J1" s="973"/>
      <c r="K1" s="972"/>
      <c r="M1" s="971"/>
    </row>
    <row r="2" spans="2:13" s="974" customFormat="1" ht="18.75" customHeight="1">
      <c r="B2" s="975"/>
      <c r="D2" s="976"/>
      <c r="E2" s="977" t="s">
        <v>1001</v>
      </c>
      <c r="F2" s="978" t="s">
        <v>1459</v>
      </c>
      <c r="G2" s="978"/>
      <c r="H2" s="978"/>
      <c r="J2" s="973" t="s">
        <v>1000</v>
      </c>
      <c r="K2" s="1898" t="str">
        <f>'はじめに（PC）'!D4&amp;""</f>
        <v/>
      </c>
      <c r="L2" s="1898"/>
      <c r="M2" s="1898"/>
    </row>
    <row r="3" spans="2:13" s="974" customFormat="1" ht="15" customHeight="1">
      <c r="B3" s="1899" t="s">
        <v>999</v>
      </c>
      <c r="C3" s="1899"/>
      <c r="D3" s="1899"/>
      <c r="E3" s="1899"/>
      <c r="F3" s="1899"/>
      <c r="G3" s="1899"/>
      <c r="H3" s="1899"/>
      <c r="I3" s="1899"/>
      <c r="J3" s="1899"/>
      <c r="K3" s="1899"/>
      <c r="L3" s="1899"/>
      <c r="M3" s="1899"/>
    </row>
    <row r="4" spans="2:13" s="974" customFormat="1" ht="27" customHeight="1">
      <c r="B4" s="1900" t="s">
        <v>998</v>
      </c>
      <c r="C4" s="1900"/>
      <c r="D4" s="1900"/>
      <c r="E4" s="1900"/>
      <c r="F4" s="1900"/>
      <c r="G4" s="1900"/>
      <c r="H4" s="1900"/>
      <c r="I4" s="1900"/>
      <c r="J4" s="1900"/>
      <c r="K4" s="1900"/>
      <c r="L4" s="1900"/>
      <c r="M4" s="1900"/>
    </row>
    <row r="5" spans="2:13" s="974" customFormat="1" ht="27" customHeight="1">
      <c r="B5" s="1900" t="s">
        <v>997</v>
      </c>
      <c r="C5" s="1900"/>
      <c r="D5" s="1900"/>
      <c r="E5" s="1900"/>
      <c r="F5" s="1900"/>
      <c r="G5" s="1900"/>
      <c r="H5" s="1900"/>
      <c r="I5" s="1900"/>
      <c r="J5" s="1900"/>
      <c r="K5" s="1900"/>
      <c r="L5" s="1900"/>
      <c r="M5" s="1900"/>
    </row>
    <row r="6" spans="2:13" s="974" customFormat="1" ht="28.5" customHeight="1">
      <c r="B6" s="1900" t="s">
        <v>996</v>
      </c>
      <c r="C6" s="1900"/>
      <c r="D6" s="1900"/>
      <c r="E6" s="1900"/>
      <c r="F6" s="1900"/>
      <c r="G6" s="1900"/>
      <c r="H6" s="1900"/>
      <c r="I6" s="1900"/>
      <c r="J6" s="1900"/>
      <c r="K6" s="1900"/>
      <c r="L6" s="1900"/>
      <c r="M6" s="1900"/>
    </row>
    <row r="7" spans="2:13" ht="36" customHeight="1">
      <c r="B7" s="542" t="s">
        <v>1460</v>
      </c>
      <c r="C7" s="539" t="s">
        <v>1466</v>
      </c>
      <c r="D7" s="1901" t="s">
        <v>1461</v>
      </c>
      <c r="E7" s="1902"/>
      <c r="F7" s="1129" t="s">
        <v>261</v>
      </c>
      <c r="G7" s="1126" t="s">
        <v>995</v>
      </c>
      <c r="H7" s="539" t="s">
        <v>994</v>
      </c>
      <c r="I7" s="538" t="s">
        <v>993</v>
      </c>
      <c r="J7" s="537" t="s">
        <v>1462</v>
      </c>
      <c r="K7" s="536" t="s">
        <v>1463</v>
      </c>
      <c r="L7" s="535" t="s">
        <v>1464</v>
      </c>
      <c r="M7" s="534" t="s">
        <v>991</v>
      </c>
    </row>
    <row r="8" spans="2:13" ht="19.5" customHeight="1">
      <c r="B8" s="980"/>
      <c r="C8" s="981"/>
      <c r="D8" s="1903"/>
      <c r="E8" s="1904"/>
      <c r="F8" s="1130">
        <v>1</v>
      </c>
      <c r="G8" s="1123"/>
      <c r="H8" s="984"/>
      <c r="I8" s="531">
        <f>G8-H8</f>
        <v>0</v>
      </c>
      <c r="J8" s="985"/>
      <c r="K8" s="986"/>
      <c r="L8" s="987"/>
      <c r="M8" s="988"/>
    </row>
    <row r="9" spans="2:13" ht="19.5" customHeight="1">
      <c r="B9" s="980"/>
      <c r="C9" s="981"/>
      <c r="D9" s="1864"/>
      <c r="E9" s="1865"/>
      <c r="F9" s="1130">
        <v>1</v>
      </c>
      <c r="G9" s="1124"/>
      <c r="H9" s="990"/>
      <c r="I9" s="531">
        <f t="shared" ref="I9:I77" ca="1" si="0">IF((OFFSET(I9,-1,0)+G9-H9)&gt;=0,OFFSET(I9,-1,0)+G9-H9,"")</f>
        <v>0</v>
      </c>
      <c r="J9" s="991"/>
      <c r="K9" s="992"/>
      <c r="L9" s="993"/>
      <c r="M9" s="988"/>
    </row>
    <row r="10" spans="2:13" ht="19.5" customHeight="1">
      <c r="B10" s="994"/>
      <c r="C10" s="981"/>
      <c r="D10" s="1864"/>
      <c r="E10" s="1865"/>
      <c r="F10" s="1130">
        <v>1</v>
      </c>
      <c r="G10" s="1124"/>
      <c r="H10" s="990"/>
      <c r="I10" s="533">
        <f ca="1">IF((OFFSET(I10,-1,0)+G10-H10)&gt;=0,OFFSET(I10,-1,0)+G10-H10,"")</f>
        <v>0</v>
      </c>
      <c r="J10" s="991"/>
      <c r="K10" s="992"/>
      <c r="L10" s="993"/>
      <c r="M10" s="988"/>
    </row>
    <row r="11" spans="2:13" ht="19.5" customHeight="1">
      <c r="B11" s="994"/>
      <c r="C11" s="981"/>
      <c r="D11" s="1864"/>
      <c r="E11" s="1865"/>
      <c r="F11" s="1130">
        <v>1</v>
      </c>
      <c r="G11" s="1124"/>
      <c r="H11" s="990"/>
      <c r="I11" s="531">
        <f ca="1">IF((OFFSET(I11,-1,0)+G11-H11)&gt;=0,OFFSET(I11,-1,0)+G11-H11,"")</f>
        <v>0</v>
      </c>
      <c r="J11" s="991"/>
      <c r="K11" s="992"/>
      <c r="L11" s="993"/>
      <c r="M11" s="988"/>
    </row>
    <row r="12" spans="2:13" ht="19.5" customHeight="1">
      <c r="B12" s="994"/>
      <c r="C12" s="981"/>
      <c r="D12" s="1864"/>
      <c r="E12" s="1865"/>
      <c r="F12" s="1130">
        <v>1</v>
      </c>
      <c r="G12" s="1123"/>
      <c r="H12" s="984"/>
      <c r="I12" s="531">
        <f t="shared" ca="1" si="0"/>
        <v>0</v>
      </c>
      <c r="J12" s="991"/>
      <c r="K12" s="992"/>
      <c r="L12" s="993"/>
      <c r="M12" s="988"/>
    </row>
    <row r="13" spans="2:13" ht="19.5" customHeight="1">
      <c r="B13" s="994"/>
      <c r="C13" s="981"/>
      <c r="D13" s="1864"/>
      <c r="E13" s="1865"/>
      <c r="F13" s="1130">
        <v>1</v>
      </c>
      <c r="G13" s="1124"/>
      <c r="H13" s="990"/>
      <c r="I13" s="531">
        <f t="shared" ca="1" si="0"/>
        <v>0</v>
      </c>
      <c r="J13" s="991"/>
      <c r="K13" s="992"/>
      <c r="L13" s="993"/>
      <c r="M13" s="988"/>
    </row>
    <row r="14" spans="2:13" ht="19.5" customHeight="1">
      <c r="B14" s="995"/>
      <c r="C14" s="996"/>
      <c r="D14" s="1866"/>
      <c r="E14" s="1867"/>
      <c r="F14" s="1130">
        <v>1</v>
      </c>
      <c r="G14" s="1125"/>
      <c r="H14" s="997"/>
      <c r="I14" s="532">
        <f ca="1">IF((OFFSET(I14,-1,0)+G14-H14)&gt;=0,OFFSET(I14,-1,0)+G14-H14,"")</f>
        <v>0</v>
      </c>
      <c r="J14" s="998"/>
      <c r="K14" s="999"/>
      <c r="L14" s="1000"/>
      <c r="M14" s="988"/>
    </row>
    <row r="15" spans="2:13" ht="19.5" customHeight="1">
      <c r="B15" s="994"/>
      <c r="C15" s="981"/>
      <c r="D15" s="1868"/>
      <c r="E15" s="1869"/>
      <c r="F15" s="1130">
        <v>1</v>
      </c>
      <c r="G15" s="1124"/>
      <c r="H15" s="990"/>
      <c r="I15" s="531">
        <f t="shared" ca="1" si="0"/>
        <v>0</v>
      </c>
      <c r="J15" s="991"/>
      <c r="K15" s="992"/>
      <c r="L15" s="993"/>
      <c r="M15" s="988"/>
    </row>
    <row r="16" spans="2:13" ht="19.5" customHeight="1">
      <c r="B16" s="994"/>
      <c r="C16" s="981"/>
      <c r="D16" s="1864"/>
      <c r="E16" s="1865"/>
      <c r="F16" s="1130">
        <v>1</v>
      </c>
      <c r="G16" s="1124"/>
      <c r="H16" s="990"/>
      <c r="I16" s="531">
        <f t="shared" ca="1" si="0"/>
        <v>0</v>
      </c>
      <c r="J16" s="991"/>
      <c r="K16" s="992"/>
      <c r="L16" s="993"/>
      <c r="M16" s="988"/>
    </row>
    <row r="17" spans="2:13" ht="19.5" customHeight="1">
      <c r="B17" s="994"/>
      <c r="C17" s="981"/>
      <c r="D17" s="1864"/>
      <c r="E17" s="1865"/>
      <c r="F17" s="1130">
        <v>1</v>
      </c>
      <c r="G17" s="1124"/>
      <c r="H17" s="990"/>
      <c r="I17" s="531">
        <f ca="1">IF((OFFSET(I17,-1,0)+G17-H17)&gt;=0,OFFSET(I17,-1,0)+G17-H17,"")</f>
        <v>0</v>
      </c>
      <c r="J17" s="991"/>
      <c r="K17" s="992"/>
      <c r="L17" s="993"/>
      <c r="M17" s="988"/>
    </row>
    <row r="18" spans="2:13" ht="19.5" customHeight="1">
      <c r="B18" s="994"/>
      <c r="C18" s="981"/>
      <c r="D18" s="1864"/>
      <c r="E18" s="1865"/>
      <c r="F18" s="1130">
        <v>1</v>
      </c>
      <c r="G18" s="1124"/>
      <c r="H18" s="990"/>
      <c r="I18" s="531">
        <f t="shared" ca="1" si="0"/>
        <v>0</v>
      </c>
      <c r="J18" s="991"/>
      <c r="K18" s="992"/>
      <c r="L18" s="993"/>
      <c r="M18" s="988"/>
    </row>
    <row r="19" spans="2:13" ht="19.5" customHeight="1">
      <c r="B19" s="994"/>
      <c r="C19" s="981"/>
      <c r="D19" s="1864"/>
      <c r="E19" s="1865"/>
      <c r="F19" s="1130">
        <v>1</v>
      </c>
      <c r="G19" s="1124"/>
      <c r="H19" s="990"/>
      <c r="I19" s="531">
        <f t="shared" ca="1" si="0"/>
        <v>0</v>
      </c>
      <c r="J19" s="991"/>
      <c r="K19" s="992"/>
      <c r="L19" s="993"/>
      <c r="M19" s="988"/>
    </row>
    <row r="20" spans="2:13" ht="19.5" customHeight="1">
      <c r="B20" s="994"/>
      <c r="C20" s="981"/>
      <c r="D20" s="1864"/>
      <c r="E20" s="1865"/>
      <c r="F20" s="1130">
        <v>1</v>
      </c>
      <c r="G20" s="1124"/>
      <c r="H20" s="990"/>
      <c r="I20" s="531">
        <f ca="1">IF((OFFSET(I20,-1,0)+G20-H20)&gt;=0,OFFSET(I20,-1,0)+G20-H20,"")</f>
        <v>0</v>
      </c>
      <c r="J20" s="991"/>
      <c r="K20" s="992"/>
      <c r="L20" s="993"/>
      <c r="M20" s="988"/>
    </row>
    <row r="21" spans="2:13" ht="19.5" customHeight="1">
      <c r="B21" s="994"/>
      <c r="C21" s="981"/>
      <c r="D21" s="1864"/>
      <c r="E21" s="1865"/>
      <c r="F21" s="1130">
        <v>1</v>
      </c>
      <c r="G21" s="1124"/>
      <c r="H21" s="990"/>
      <c r="I21" s="531">
        <f ca="1">IF((OFFSET(I21,-1,0)+G21-H21)&gt;=0,OFFSET(I21,-1,0)+G21-H21,"")</f>
        <v>0</v>
      </c>
      <c r="J21" s="991"/>
      <c r="K21" s="992"/>
      <c r="L21" s="993"/>
      <c r="M21" s="988"/>
    </row>
    <row r="22" spans="2:13" ht="19.5" customHeight="1">
      <c r="B22" s="994"/>
      <c r="C22" s="981"/>
      <c r="D22" s="1864"/>
      <c r="E22" s="1865"/>
      <c r="F22" s="1130">
        <v>1</v>
      </c>
      <c r="G22" s="1124"/>
      <c r="H22" s="990"/>
      <c r="I22" s="531">
        <f ca="1">IF((OFFSET(I22,-1,0)+G22-H22)&gt;=0,OFFSET(I22,-1,0)+G22-H22,"")</f>
        <v>0</v>
      </c>
      <c r="J22" s="991"/>
      <c r="K22" s="992"/>
      <c r="L22" s="993"/>
      <c r="M22" s="988"/>
    </row>
    <row r="23" spans="2:13" ht="19.5" customHeight="1">
      <c r="B23" s="994"/>
      <c r="C23" s="981"/>
      <c r="D23" s="1864"/>
      <c r="E23" s="1865"/>
      <c r="F23" s="1130">
        <v>1</v>
      </c>
      <c r="G23" s="1124"/>
      <c r="H23" s="990"/>
      <c r="I23" s="531">
        <f ca="1">IF((OFFSET(I23,-1,0)+G23-H23)&gt;=0,OFFSET(I23,-1,0)+G23-H23,"")</f>
        <v>0</v>
      </c>
      <c r="J23" s="991"/>
      <c r="K23" s="992"/>
      <c r="L23" s="993"/>
      <c r="M23" s="988"/>
    </row>
    <row r="24" spans="2:13" ht="19.5" customHeight="1">
      <c r="B24" s="994"/>
      <c r="C24" s="981"/>
      <c r="D24" s="1864"/>
      <c r="E24" s="1865"/>
      <c r="F24" s="1130">
        <v>1</v>
      </c>
      <c r="G24" s="1124"/>
      <c r="H24" s="990"/>
      <c r="I24" s="531">
        <f t="shared" ca="1" si="0"/>
        <v>0</v>
      </c>
      <c r="J24" s="991"/>
      <c r="K24" s="992"/>
      <c r="L24" s="993"/>
      <c r="M24" s="988"/>
    </row>
    <row r="25" spans="2:13" ht="19.5" customHeight="1">
      <c r="B25" s="994"/>
      <c r="C25" s="981"/>
      <c r="D25" s="1864"/>
      <c r="E25" s="1865"/>
      <c r="F25" s="1130">
        <v>1</v>
      </c>
      <c r="G25" s="1124"/>
      <c r="H25" s="990"/>
      <c r="I25" s="531">
        <f t="shared" ca="1" si="0"/>
        <v>0</v>
      </c>
      <c r="J25" s="991"/>
      <c r="K25" s="992"/>
      <c r="L25" s="993"/>
      <c r="M25" s="988"/>
    </row>
    <row r="26" spans="2:13" ht="19.5" customHeight="1">
      <c r="B26" s="980"/>
      <c r="C26" s="981"/>
      <c r="D26" s="1864"/>
      <c r="E26" s="1865"/>
      <c r="F26" s="1130">
        <v>1</v>
      </c>
      <c r="G26" s="1124"/>
      <c r="H26" s="990"/>
      <c r="I26" s="531">
        <f t="shared" ref="I26" ca="1" si="1">IF((OFFSET(I26,-1,0)+G26-H26)&gt;=0,OFFSET(I26,-1,0)+G26-H26,"")</f>
        <v>0</v>
      </c>
      <c r="J26" s="991"/>
      <c r="K26" s="992"/>
      <c r="L26" s="993"/>
      <c r="M26" s="988"/>
    </row>
    <row r="27" spans="2:13" ht="19.5" customHeight="1">
      <c r="B27" s="994"/>
      <c r="C27" s="981"/>
      <c r="D27" s="1864"/>
      <c r="E27" s="1865"/>
      <c r="F27" s="1130">
        <v>1</v>
      </c>
      <c r="G27" s="1124"/>
      <c r="H27" s="990"/>
      <c r="I27" s="533">
        <f ca="1">IF((OFFSET(I27,-1,0)+G27-H27)&gt;=0,OFFSET(I27,-1,0)+G27-H27,"")</f>
        <v>0</v>
      </c>
      <c r="J27" s="991"/>
      <c r="K27" s="992"/>
      <c r="L27" s="993"/>
      <c r="M27" s="988"/>
    </row>
    <row r="28" spans="2:13" ht="19.5" customHeight="1">
      <c r="B28" s="994"/>
      <c r="C28" s="981"/>
      <c r="D28" s="1864"/>
      <c r="E28" s="1865"/>
      <c r="F28" s="1130">
        <v>1</v>
      </c>
      <c r="G28" s="1124"/>
      <c r="H28" s="990"/>
      <c r="I28" s="531">
        <f ca="1">IF((OFFSET(I28,-1,0)+G28-H28)&gt;=0,OFFSET(I28,-1,0)+G28-H28,"")</f>
        <v>0</v>
      </c>
      <c r="J28" s="991"/>
      <c r="K28" s="992"/>
      <c r="L28" s="993"/>
      <c r="M28" s="988"/>
    </row>
    <row r="29" spans="2:13" ht="19.5" customHeight="1">
      <c r="B29" s="994"/>
      <c r="C29" s="981"/>
      <c r="D29" s="1864"/>
      <c r="E29" s="1865"/>
      <c r="F29" s="1130">
        <v>1</v>
      </c>
      <c r="G29" s="1123"/>
      <c r="H29" s="984"/>
      <c r="I29" s="531">
        <f t="shared" ref="I29:I30" ca="1" si="2">IF((OFFSET(I29,-1,0)+G29-H29)&gt;=0,OFFSET(I29,-1,0)+G29-H29,"")</f>
        <v>0</v>
      </c>
      <c r="J29" s="991"/>
      <c r="K29" s="992"/>
      <c r="L29" s="993"/>
      <c r="M29" s="988"/>
    </row>
    <row r="30" spans="2:13" ht="19.5" customHeight="1">
      <c r="B30" s="994"/>
      <c r="C30" s="981"/>
      <c r="D30" s="1864"/>
      <c r="E30" s="1865"/>
      <c r="F30" s="1130">
        <v>1</v>
      </c>
      <c r="G30" s="1124"/>
      <c r="H30" s="990"/>
      <c r="I30" s="531">
        <f t="shared" ca="1" si="2"/>
        <v>0</v>
      </c>
      <c r="J30" s="991"/>
      <c r="K30" s="992"/>
      <c r="L30" s="993"/>
      <c r="M30" s="988"/>
    </row>
    <row r="31" spans="2:13" ht="19.5" customHeight="1">
      <c r="B31" s="995"/>
      <c r="C31" s="996"/>
      <c r="D31" s="1866"/>
      <c r="E31" s="1867"/>
      <c r="F31" s="1130">
        <v>1</v>
      </c>
      <c r="G31" s="1125"/>
      <c r="H31" s="997"/>
      <c r="I31" s="532">
        <f ca="1">IF((OFFSET(I31,-1,0)+G31-H31)&gt;=0,OFFSET(I31,-1,0)+G31-H31,"")</f>
        <v>0</v>
      </c>
      <c r="J31" s="998"/>
      <c r="K31" s="999"/>
      <c r="L31" s="1000"/>
      <c r="M31" s="988"/>
    </row>
    <row r="32" spans="2:13" ht="19.5" customHeight="1">
      <c r="B32" s="994"/>
      <c r="C32" s="981"/>
      <c r="D32" s="1868"/>
      <c r="E32" s="1869"/>
      <c r="F32" s="1130">
        <v>1</v>
      </c>
      <c r="G32" s="1124"/>
      <c r="H32" s="990"/>
      <c r="I32" s="531">
        <f t="shared" ref="I32:I33" ca="1" si="3">IF((OFFSET(I32,-1,0)+G32-H32)&gt;=0,OFFSET(I32,-1,0)+G32-H32,"")</f>
        <v>0</v>
      </c>
      <c r="J32" s="991"/>
      <c r="K32" s="992"/>
      <c r="L32" s="993"/>
      <c r="M32" s="988"/>
    </row>
    <row r="33" spans="2:13" ht="19.5" customHeight="1">
      <c r="B33" s="994"/>
      <c r="C33" s="981"/>
      <c r="D33" s="1864"/>
      <c r="E33" s="1865"/>
      <c r="F33" s="1130">
        <v>1</v>
      </c>
      <c r="G33" s="1124"/>
      <c r="H33" s="990"/>
      <c r="I33" s="531">
        <f t="shared" ca="1" si="3"/>
        <v>0</v>
      </c>
      <c r="J33" s="991"/>
      <c r="K33" s="992"/>
      <c r="L33" s="993"/>
      <c r="M33" s="988"/>
    </row>
    <row r="34" spans="2:13" ht="19.5" customHeight="1">
      <c r="B34" s="994"/>
      <c r="C34" s="981"/>
      <c r="D34" s="1864"/>
      <c r="E34" s="1865"/>
      <c r="F34" s="1130">
        <v>1</v>
      </c>
      <c r="G34" s="1124"/>
      <c r="H34" s="990"/>
      <c r="I34" s="531">
        <f ca="1">IF((OFFSET(I34,-1,0)+G34-H34)&gt;=0,OFFSET(I34,-1,0)+G34-H34,"")</f>
        <v>0</v>
      </c>
      <c r="J34" s="991"/>
      <c r="K34" s="992"/>
      <c r="L34" s="993"/>
      <c r="M34" s="988"/>
    </row>
    <row r="35" spans="2:13" ht="19.5" customHeight="1">
      <c r="B35" s="994"/>
      <c r="C35" s="981"/>
      <c r="D35" s="1864"/>
      <c r="E35" s="1865"/>
      <c r="F35" s="1130">
        <v>1</v>
      </c>
      <c r="G35" s="1124"/>
      <c r="H35" s="990"/>
      <c r="I35" s="531">
        <f t="shared" ref="I35:I36" ca="1" si="4">IF((OFFSET(I35,-1,0)+G35-H35)&gt;=0,OFFSET(I35,-1,0)+G35-H35,"")</f>
        <v>0</v>
      </c>
      <c r="J35" s="991"/>
      <c r="K35" s="992"/>
      <c r="L35" s="993"/>
      <c r="M35" s="988"/>
    </row>
    <row r="36" spans="2:13" ht="19.5" customHeight="1">
      <c r="B36" s="994"/>
      <c r="C36" s="981"/>
      <c r="D36" s="1864"/>
      <c r="E36" s="1865"/>
      <c r="F36" s="1130">
        <v>1</v>
      </c>
      <c r="G36" s="1124"/>
      <c r="H36" s="990"/>
      <c r="I36" s="531">
        <f t="shared" ca="1" si="4"/>
        <v>0</v>
      </c>
      <c r="J36" s="991"/>
      <c r="K36" s="992"/>
      <c r="L36" s="993"/>
      <c r="M36" s="988"/>
    </row>
    <row r="37" spans="2:13" ht="19.5" customHeight="1">
      <c r="B37" s="994"/>
      <c r="C37" s="981"/>
      <c r="D37" s="1864"/>
      <c r="E37" s="1865"/>
      <c r="F37" s="1130">
        <v>1</v>
      </c>
      <c r="G37" s="1124"/>
      <c r="H37" s="990"/>
      <c r="I37" s="531">
        <f ca="1">IF((OFFSET(I37,-1,0)+G37-H37)&gt;=0,OFFSET(I37,-1,0)+G37-H37,"")</f>
        <v>0</v>
      </c>
      <c r="J37" s="991"/>
      <c r="K37" s="992"/>
      <c r="L37" s="993"/>
      <c r="M37" s="988"/>
    </row>
    <row r="38" spans="2:13" ht="19.5" customHeight="1">
      <c r="B38" s="994"/>
      <c r="C38" s="981"/>
      <c r="D38" s="1864"/>
      <c r="E38" s="1865"/>
      <c r="F38" s="1130">
        <v>1</v>
      </c>
      <c r="G38" s="1124"/>
      <c r="H38" s="990"/>
      <c r="I38" s="531">
        <f ca="1">IF((OFFSET(I38,-1,0)+G38-H38)&gt;=0,OFFSET(I38,-1,0)+G38-H38,"")</f>
        <v>0</v>
      </c>
      <c r="J38" s="991"/>
      <c r="K38" s="992"/>
      <c r="L38" s="993"/>
      <c r="M38" s="988"/>
    </row>
    <row r="39" spans="2:13" ht="19.5" customHeight="1">
      <c r="B39" s="994"/>
      <c r="C39" s="981"/>
      <c r="D39" s="1864"/>
      <c r="E39" s="1865"/>
      <c r="F39" s="1130">
        <v>1</v>
      </c>
      <c r="G39" s="1124"/>
      <c r="H39" s="990"/>
      <c r="I39" s="531">
        <f ca="1">IF((OFFSET(I39,-1,0)+G39-H39)&gt;=0,OFFSET(I39,-1,0)+G39-H39,"")</f>
        <v>0</v>
      </c>
      <c r="J39" s="991"/>
      <c r="K39" s="992"/>
      <c r="L39" s="993"/>
      <c r="M39" s="988"/>
    </row>
    <row r="40" spans="2:13" ht="19.5" customHeight="1">
      <c r="B40" s="994"/>
      <c r="C40" s="981"/>
      <c r="D40" s="1864"/>
      <c r="E40" s="1865"/>
      <c r="F40" s="1130">
        <v>1</v>
      </c>
      <c r="G40" s="1124"/>
      <c r="H40" s="990"/>
      <c r="I40" s="531">
        <f ca="1">IF((OFFSET(I40,-1,0)+G40-H40)&gt;=0,OFFSET(I40,-1,0)+G40-H40,"")</f>
        <v>0</v>
      </c>
      <c r="J40" s="991"/>
      <c r="K40" s="992"/>
      <c r="L40" s="993"/>
      <c r="M40" s="988"/>
    </row>
    <row r="41" spans="2:13" ht="19.5" customHeight="1">
      <c r="B41" s="994"/>
      <c r="C41" s="981"/>
      <c r="D41" s="1864"/>
      <c r="E41" s="1865"/>
      <c r="F41" s="1130">
        <v>1</v>
      </c>
      <c r="G41" s="1124"/>
      <c r="H41" s="990"/>
      <c r="I41" s="531">
        <f t="shared" ref="I41:I43" ca="1" si="5">IF((OFFSET(I41,-1,0)+G41-H41)&gt;=0,OFFSET(I41,-1,0)+G41-H41,"")</f>
        <v>0</v>
      </c>
      <c r="J41" s="991"/>
      <c r="K41" s="992"/>
      <c r="L41" s="993"/>
      <c r="M41" s="988"/>
    </row>
    <row r="42" spans="2:13" ht="19.5" customHeight="1">
      <c r="B42" s="994"/>
      <c r="C42" s="981"/>
      <c r="D42" s="1864"/>
      <c r="E42" s="1865"/>
      <c r="F42" s="1130">
        <v>1</v>
      </c>
      <c r="G42" s="1124"/>
      <c r="H42" s="990"/>
      <c r="I42" s="531">
        <f t="shared" ca="1" si="5"/>
        <v>0</v>
      </c>
      <c r="J42" s="991"/>
      <c r="K42" s="992"/>
      <c r="L42" s="993"/>
      <c r="M42" s="988"/>
    </row>
    <row r="43" spans="2:13" ht="19.5" customHeight="1">
      <c r="B43" s="980"/>
      <c r="C43" s="981"/>
      <c r="D43" s="1864"/>
      <c r="E43" s="1865"/>
      <c r="F43" s="1130">
        <v>1</v>
      </c>
      <c r="G43" s="1124"/>
      <c r="H43" s="990"/>
      <c r="I43" s="531">
        <f t="shared" ca="1" si="5"/>
        <v>0</v>
      </c>
      <c r="J43" s="991"/>
      <c r="K43" s="992"/>
      <c r="L43" s="993"/>
      <c r="M43" s="988"/>
    </row>
    <row r="44" spans="2:13" ht="19.5" customHeight="1">
      <c r="B44" s="994"/>
      <c r="C44" s="981"/>
      <c r="D44" s="1864"/>
      <c r="E44" s="1865"/>
      <c r="F44" s="1130">
        <v>1</v>
      </c>
      <c r="G44" s="1124"/>
      <c r="H44" s="990"/>
      <c r="I44" s="533">
        <f ca="1">IF((OFFSET(I44,-1,0)+G44-H44)&gt;=0,OFFSET(I44,-1,0)+G44-H44,"")</f>
        <v>0</v>
      </c>
      <c r="J44" s="991"/>
      <c r="K44" s="992"/>
      <c r="L44" s="993"/>
      <c r="M44" s="988"/>
    </row>
    <row r="45" spans="2:13" ht="19.5" customHeight="1">
      <c r="B45" s="994"/>
      <c r="C45" s="981"/>
      <c r="D45" s="1864"/>
      <c r="E45" s="1865"/>
      <c r="F45" s="1130">
        <v>1</v>
      </c>
      <c r="G45" s="1124"/>
      <c r="H45" s="990"/>
      <c r="I45" s="531">
        <f ca="1">IF((OFFSET(I45,-1,0)+G45-H45)&gt;=0,OFFSET(I45,-1,0)+G45-H45,"")</f>
        <v>0</v>
      </c>
      <c r="J45" s="991"/>
      <c r="K45" s="992"/>
      <c r="L45" s="993"/>
      <c r="M45" s="988"/>
    </row>
    <row r="46" spans="2:13" ht="19.5" customHeight="1">
      <c r="B46" s="994"/>
      <c r="C46" s="981"/>
      <c r="D46" s="1864"/>
      <c r="E46" s="1865"/>
      <c r="F46" s="1130">
        <v>1</v>
      </c>
      <c r="G46" s="1123"/>
      <c r="H46" s="984"/>
      <c r="I46" s="531">
        <f t="shared" ref="I46:I47" ca="1" si="6">IF((OFFSET(I46,-1,0)+G46-H46)&gt;=0,OFFSET(I46,-1,0)+G46-H46,"")</f>
        <v>0</v>
      </c>
      <c r="J46" s="991"/>
      <c r="K46" s="992"/>
      <c r="L46" s="993"/>
      <c r="M46" s="988"/>
    </row>
    <row r="47" spans="2:13" ht="19.5" customHeight="1">
      <c r="B47" s="994"/>
      <c r="C47" s="981"/>
      <c r="D47" s="1864"/>
      <c r="E47" s="1865"/>
      <c r="F47" s="1130">
        <v>1</v>
      </c>
      <c r="G47" s="1124"/>
      <c r="H47" s="990"/>
      <c r="I47" s="531">
        <f t="shared" ca="1" si="6"/>
        <v>0</v>
      </c>
      <c r="J47" s="991"/>
      <c r="K47" s="992"/>
      <c r="L47" s="993"/>
      <c r="M47" s="988"/>
    </row>
    <row r="48" spans="2:13" ht="19.5" customHeight="1">
      <c r="B48" s="995"/>
      <c r="C48" s="996"/>
      <c r="D48" s="1866"/>
      <c r="E48" s="1867"/>
      <c r="F48" s="1130">
        <v>1</v>
      </c>
      <c r="G48" s="1125"/>
      <c r="H48" s="997"/>
      <c r="I48" s="532">
        <f ca="1">IF((OFFSET(I48,-1,0)+G48-H48)&gt;=0,OFFSET(I48,-1,0)+G48-H48,"")</f>
        <v>0</v>
      </c>
      <c r="J48" s="998"/>
      <c r="K48" s="999"/>
      <c r="L48" s="1000"/>
      <c r="M48" s="988"/>
    </row>
    <row r="49" spans="2:13" ht="19.5" customHeight="1">
      <c r="B49" s="994"/>
      <c r="C49" s="981"/>
      <c r="D49" s="1868"/>
      <c r="E49" s="1869"/>
      <c r="F49" s="1130">
        <v>1</v>
      </c>
      <c r="G49" s="1124"/>
      <c r="H49" s="990"/>
      <c r="I49" s="531">
        <f t="shared" ref="I49:I50" ca="1" si="7">IF((OFFSET(I49,-1,0)+G49-H49)&gt;=0,OFFSET(I49,-1,0)+G49-H49,"")</f>
        <v>0</v>
      </c>
      <c r="J49" s="991"/>
      <c r="K49" s="992"/>
      <c r="L49" s="993"/>
      <c r="M49" s="988"/>
    </row>
    <row r="50" spans="2:13" ht="19.5" customHeight="1">
      <c r="B50" s="994"/>
      <c r="C50" s="981"/>
      <c r="D50" s="1864"/>
      <c r="E50" s="1865"/>
      <c r="F50" s="1130">
        <v>1</v>
      </c>
      <c r="G50" s="1124"/>
      <c r="H50" s="990"/>
      <c r="I50" s="531">
        <f t="shared" ca="1" si="7"/>
        <v>0</v>
      </c>
      <c r="J50" s="991"/>
      <c r="K50" s="992"/>
      <c r="L50" s="993"/>
      <c r="M50" s="988"/>
    </row>
    <row r="51" spans="2:13" ht="19.5" customHeight="1">
      <c r="B51" s="994"/>
      <c r="C51" s="981"/>
      <c r="D51" s="1864"/>
      <c r="E51" s="1865"/>
      <c r="F51" s="1130">
        <v>1</v>
      </c>
      <c r="G51" s="1124"/>
      <c r="H51" s="990"/>
      <c r="I51" s="531">
        <f ca="1">IF((OFFSET(I51,-1,0)+G51-H51)&gt;=0,OFFSET(I51,-1,0)+G51-H51,"")</f>
        <v>0</v>
      </c>
      <c r="J51" s="991"/>
      <c r="K51" s="992"/>
      <c r="L51" s="993"/>
      <c r="M51" s="988"/>
    </row>
    <row r="52" spans="2:13" ht="19.5" customHeight="1">
      <c r="B52" s="994"/>
      <c r="C52" s="981"/>
      <c r="D52" s="1864"/>
      <c r="E52" s="1865"/>
      <c r="F52" s="1130">
        <v>1</v>
      </c>
      <c r="G52" s="1124"/>
      <c r="H52" s="990"/>
      <c r="I52" s="531">
        <f t="shared" ref="I52:I53" ca="1" si="8">IF((OFFSET(I52,-1,0)+G52-H52)&gt;=0,OFFSET(I52,-1,0)+G52-H52,"")</f>
        <v>0</v>
      </c>
      <c r="J52" s="991"/>
      <c r="K52" s="992"/>
      <c r="L52" s="993"/>
      <c r="M52" s="988"/>
    </row>
    <row r="53" spans="2:13" ht="19.5" customHeight="1">
      <c r="B53" s="994"/>
      <c r="C53" s="981"/>
      <c r="D53" s="1864"/>
      <c r="E53" s="1865"/>
      <c r="F53" s="1130">
        <v>1</v>
      </c>
      <c r="G53" s="1124"/>
      <c r="H53" s="990"/>
      <c r="I53" s="531">
        <f t="shared" ca="1" si="8"/>
        <v>0</v>
      </c>
      <c r="J53" s="991"/>
      <c r="K53" s="992"/>
      <c r="L53" s="993"/>
      <c r="M53" s="988"/>
    </row>
    <row r="54" spans="2:13" ht="19.5" customHeight="1">
      <c r="B54" s="994"/>
      <c r="C54" s="981"/>
      <c r="D54" s="1864"/>
      <c r="E54" s="1865"/>
      <c r="F54" s="1130">
        <v>1</v>
      </c>
      <c r="G54" s="1124"/>
      <c r="H54" s="990"/>
      <c r="I54" s="531">
        <f ca="1">IF((OFFSET(I54,-1,0)+G54-H54)&gt;=0,OFFSET(I54,-1,0)+G54-H54,"")</f>
        <v>0</v>
      </c>
      <c r="J54" s="991"/>
      <c r="K54" s="992"/>
      <c r="L54" s="993"/>
      <c r="M54" s="988"/>
    </row>
    <row r="55" spans="2:13" ht="19.5" customHeight="1">
      <c r="B55" s="994"/>
      <c r="C55" s="981"/>
      <c r="D55" s="1864"/>
      <c r="E55" s="1865"/>
      <c r="F55" s="1130">
        <v>1</v>
      </c>
      <c r="G55" s="1124"/>
      <c r="H55" s="990"/>
      <c r="I55" s="531">
        <f ca="1">IF((OFFSET(I55,-1,0)+G55-H55)&gt;=0,OFFSET(I55,-1,0)+G55-H55,"")</f>
        <v>0</v>
      </c>
      <c r="J55" s="991"/>
      <c r="K55" s="992"/>
      <c r="L55" s="993"/>
      <c r="M55" s="988"/>
    </row>
    <row r="56" spans="2:13" ht="19.5" customHeight="1">
      <c r="B56" s="994"/>
      <c r="C56" s="981"/>
      <c r="D56" s="1864"/>
      <c r="E56" s="1865"/>
      <c r="F56" s="1130">
        <v>1</v>
      </c>
      <c r="G56" s="1124"/>
      <c r="H56" s="990"/>
      <c r="I56" s="531">
        <f ca="1">IF((OFFSET(I56,-1,0)+G56-H56)&gt;=0,OFFSET(I56,-1,0)+G56-H56,"")</f>
        <v>0</v>
      </c>
      <c r="J56" s="991"/>
      <c r="K56" s="992"/>
      <c r="L56" s="993"/>
      <c r="M56" s="988"/>
    </row>
    <row r="57" spans="2:13" ht="19.5" customHeight="1">
      <c r="B57" s="994"/>
      <c r="C57" s="981"/>
      <c r="D57" s="1864"/>
      <c r="E57" s="1865"/>
      <c r="F57" s="1130">
        <v>1</v>
      </c>
      <c r="G57" s="1124"/>
      <c r="H57" s="990"/>
      <c r="I57" s="531">
        <f ca="1">IF((OFFSET(I57,-1,0)+G57-H57)&gt;=0,OFFSET(I57,-1,0)+G57-H57,"")</f>
        <v>0</v>
      </c>
      <c r="J57" s="991"/>
      <c r="K57" s="992"/>
      <c r="L57" s="993"/>
      <c r="M57" s="988"/>
    </row>
    <row r="58" spans="2:13" ht="19.5" customHeight="1">
      <c r="B58" s="994"/>
      <c r="C58" s="981"/>
      <c r="D58" s="1864"/>
      <c r="E58" s="1865"/>
      <c r="F58" s="1130">
        <v>1</v>
      </c>
      <c r="G58" s="1124"/>
      <c r="H58" s="990"/>
      <c r="I58" s="531">
        <f t="shared" ref="I58:I59" ca="1" si="9">IF((OFFSET(I58,-1,0)+G58-H58)&gt;=0,OFFSET(I58,-1,0)+G58-H58,"")</f>
        <v>0</v>
      </c>
      <c r="J58" s="991"/>
      <c r="K58" s="992"/>
      <c r="L58" s="993"/>
      <c r="M58" s="988"/>
    </row>
    <row r="59" spans="2:13" ht="19.5" customHeight="1">
      <c r="B59" s="980"/>
      <c r="C59" s="981"/>
      <c r="D59" s="1864"/>
      <c r="E59" s="1865"/>
      <c r="F59" s="1130">
        <v>1</v>
      </c>
      <c r="G59" s="1124"/>
      <c r="H59" s="990"/>
      <c r="I59" s="531">
        <f t="shared" ca="1" si="9"/>
        <v>0</v>
      </c>
      <c r="J59" s="991"/>
      <c r="K59" s="992"/>
      <c r="L59" s="993"/>
      <c r="M59" s="988"/>
    </row>
    <row r="60" spans="2:13" ht="19.5" customHeight="1">
      <c r="B60" s="994"/>
      <c r="C60" s="981"/>
      <c r="D60" s="1864"/>
      <c r="E60" s="1865"/>
      <c r="F60" s="1130">
        <v>1</v>
      </c>
      <c r="G60" s="1124"/>
      <c r="H60" s="990"/>
      <c r="I60" s="533">
        <f ca="1">IF((OFFSET(I60,-1,0)+G60-H60)&gt;=0,OFFSET(I60,-1,0)+G60-H60,"")</f>
        <v>0</v>
      </c>
      <c r="J60" s="991"/>
      <c r="K60" s="992"/>
      <c r="L60" s="993"/>
      <c r="M60" s="988"/>
    </row>
    <row r="61" spans="2:13" ht="19.5" customHeight="1">
      <c r="B61" s="994"/>
      <c r="C61" s="981"/>
      <c r="D61" s="1864"/>
      <c r="E61" s="1865"/>
      <c r="F61" s="1130">
        <v>1</v>
      </c>
      <c r="G61" s="1124"/>
      <c r="H61" s="990"/>
      <c r="I61" s="531">
        <f ca="1">IF((OFFSET(I61,-1,0)+G61-H61)&gt;=0,OFFSET(I61,-1,0)+G61-H61,"")</f>
        <v>0</v>
      </c>
      <c r="J61" s="991"/>
      <c r="K61" s="992"/>
      <c r="L61" s="993"/>
      <c r="M61" s="988"/>
    </row>
    <row r="62" spans="2:13" ht="19.5" customHeight="1">
      <c r="B62" s="994"/>
      <c r="C62" s="981"/>
      <c r="D62" s="1864"/>
      <c r="E62" s="1865"/>
      <c r="F62" s="1130">
        <v>1</v>
      </c>
      <c r="G62" s="1123"/>
      <c r="H62" s="984"/>
      <c r="I62" s="531">
        <f t="shared" ref="I62:I63" ca="1" si="10">IF((OFFSET(I62,-1,0)+G62-H62)&gt;=0,OFFSET(I62,-1,0)+G62-H62,"")</f>
        <v>0</v>
      </c>
      <c r="J62" s="991"/>
      <c r="K62" s="992"/>
      <c r="L62" s="993"/>
      <c r="M62" s="988"/>
    </row>
    <row r="63" spans="2:13" ht="19.5" customHeight="1">
      <c r="B63" s="994"/>
      <c r="C63" s="981"/>
      <c r="D63" s="1864"/>
      <c r="E63" s="1865"/>
      <c r="F63" s="1130">
        <v>1</v>
      </c>
      <c r="G63" s="1124"/>
      <c r="H63" s="990"/>
      <c r="I63" s="531">
        <f t="shared" ca="1" si="10"/>
        <v>0</v>
      </c>
      <c r="J63" s="991"/>
      <c r="K63" s="992"/>
      <c r="L63" s="993"/>
      <c r="M63" s="988"/>
    </row>
    <row r="64" spans="2:13" ht="19.5" customHeight="1">
      <c r="B64" s="995"/>
      <c r="C64" s="996"/>
      <c r="D64" s="1866"/>
      <c r="E64" s="1867"/>
      <c r="F64" s="1130">
        <v>1</v>
      </c>
      <c r="G64" s="1125"/>
      <c r="H64" s="997"/>
      <c r="I64" s="532">
        <f ca="1">IF((OFFSET(I64,-1,0)+G64-H64)&gt;=0,OFFSET(I64,-1,0)+G64-H64,"")</f>
        <v>0</v>
      </c>
      <c r="J64" s="998"/>
      <c r="K64" s="999"/>
      <c r="L64" s="1000"/>
      <c r="M64" s="988"/>
    </row>
    <row r="65" spans="2:13" ht="19.5" customHeight="1">
      <c r="B65" s="994"/>
      <c r="C65" s="981"/>
      <c r="D65" s="1868"/>
      <c r="E65" s="1869"/>
      <c r="F65" s="1130">
        <v>1</v>
      </c>
      <c r="G65" s="1124"/>
      <c r="H65" s="990"/>
      <c r="I65" s="531">
        <f t="shared" ref="I65:I66" ca="1" si="11">IF((OFFSET(I65,-1,0)+G65-H65)&gt;=0,OFFSET(I65,-1,0)+G65-H65,"")</f>
        <v>0</v>
      </c>
      <c r="J65" s="991"/>
      <c r="K65" s="992"/>
      <c r="L65" s="993"/>
      <c r="M65" s="988"/>
    </row>
    <row r="66" spans="2:13" ht="19.5" customHeight="1">
      <c r="B66" s="994"/>
      <c r="C66" s="981"/>
      <c r="D66" s="1864"/>
      <c r="E66" s="1865"/>
      <c r="F66" s="1130">
        <v>1</v>
      </c>
      <c r="G66" s="1124"/>
      <c r="H66" s="990"/>
      <c r="I66" s="531">
        <f t="shared" ca="1" si="11"/>
        <v>0</v>
      </c>
      <c r="J66" s="991"/>
      <c r="K66" s="992"/>
      <c r="L66" s="993"/>
      <c r="M66" s="988"/>
    </row>
    <row r="67" spans="2:13" ht="19.5" customHeight="1">
      <c r="B67" s="994"/>
      <c r="C67" s="981"/>
      <c r="D67" s="1864"/>
      <c r="E67" s="1865"/>
      <c r="F67" s="1130">
        <v>1</v>
      </c>
      <c r="G67" s="1124"/>
      <c r="H67" s="990"/>
      <c r="I67" s="531">
        <f ca="1">IF((OFFSET(I67,-1,0)+G67-H67)&gt;=0,OFFSET(I67,-1,0)+G67-H67,"")</f>
        <v>0</v>
      </c>
      <c r="J67" s="991"/>
      <c r="K67" s="992"/>
      <c r="L67" s="993"/>
      <c r="M67" s="988"/>
    </row>
    <row r="68" spans="2:13" ht="19.5" customHeight="1">
      <c r="B68" s="994"/>
      <c r="C68" s="981"/>
      <c r="D68" s="1864"/>
      <c r="E68" s="1865"/>
      <c r="F68" s="1130">
        <v>1</v>
      </c>
      <c r="G68" s="1124"/>
      <c r="H68" s="990"/>
      <c r="I68" s="531">
        <f t="shared" ref="I68:I69" ca="1" si="12">IF((OFFSET(I68,-1,0)+G68-H68)&gt;=0,OFFSET(I68,-1,0)+G68-H68,"")</f>
        <v>0</v>
      </c>
      <c r="J68" s="991"/>
      <c r="K68" s="992"/>
      <c r="L68" s="993"/>
      <c r="M68" s="988"/>
    </row>
    <row r="69" spans="2:13" ht="19.5" customHeight="1">
      <c r="B69" s="994"/>
      <c r="C69" s="981"/>
      <c r="D69" s="1864"/>
      <c r="E69" s="1865"/>
      <c r="F69" s="1130">
        <v>1</v>
      </c>
      <c r="G69" s="1124"/>
      <c r="H69" s="990"/>
      <c r="I69" s="531">
        <f t="shared" ca="1" si="12"/>
        <v>0</v>
      </c>
      <c r="J69" s="991"/>
      <c r="K69" s="992"/>
      <c r="L69" s="993"/>
      <c r="M69" s="988"/>
    </row>
    <row r="70" spans="2:13" ht="19.5" customHeight="1">
      <c r="B70" s="994"/>
      <c r="C70" s="981"/>
      <c r="D70" s="1864"/>
      <c r="E70" s="1865"/>
      <c r="F70" s="1130">
        <v>1</v>
      </c>
      <c r="G70" s="1124"/>
      <c r="H70" s="990"/>
      <c r="I70" s="531">
        <f t="shared" ref="I70" ca="1" si="13">IF((OFFSET(I70,-1,0)+G70-H70)&gt;=0,OFFSET(I70,-1,0)+G70-H70,"")</f>
        <v>0</v>
      </c>
      <c r="J70" s="991"/>
      <c r="K70" s="992"/>
      <c r="L70" s="993"/>
      <c r="M70" s="988"/>
    </row>
    <row r="71" spans="2:13" ht="19.5" customHeight="1">
      <c r="B71" s="994"/>
      <c r="C71" s="981"/>
      <c r="D71" s="1864"/>
      <c r="E71" s="1865"/>
      <c r="F71" s="1130">
        <v>1</v>
      </c>
      <c r="G71" s="1124"/>
      <c r="H71" s="990"/>
      <c r="I71" s="531">
        <f ca="1">IF((OFFSET(I71,-1,0)+G71-H71)&gt;=0,OFFSET(I71,-1,0)+G71-H71,"")</f>
        <v>0</v>
      </c>
      <c r="J71" s="991"/>
      <c r="K71" s="992"/>
      <c r="L71" s="993"/>
      <c r="M71" s="988"/>
    </row>
    <row r="72" spans="2:13" ht="19.5" customHeight="1">
      <c r="B72" s="994"/>
      <c r="C72" s="981"/>
      <c r="D72" s="1864"/>
      <c r="E72" s="1865"/>
      <c r="F72" s="1130">
        <v>1</v>
      </c>
      <c r="G72" s="1124"/>
      <c r="H72" s="990"/>
      <c r="I72" s="531">
        <f ca="1">IF((OFFSET(I72,-1,0)+G72-H72)&gt;=0,OFFSET(I72,-1,0)+G72-H72,"")</f>
        <v>0</v>
      </c>
      <c r="J72" s="991"/>
      <c r="K72" s="992"/>
      <c r="L72" s="993"/>
      <c r="M72" s="988"/>
    </row>
    <row r="73" spans="2:13" ht="19.5" customHeight="1">
      <c r="B73" s="994"/>
      <c r="C73" s="981"/>
      <c r="D73" s="1864"/>
      <c r="E73" s="1865"/>
      <c r="F73" s="1130">
        <v>1</v>
      </c>
      <c r="G73" s="1124"/>
      <c r="H73" s="990"/>
      <c r="I73" s="531">
        <f ca="1">IF((OFFSET(I73,-1,0)+G73-H73)&gt;=0,OFFSET(I73,-1,0)+G73-H73,"")</f>
        <v>0</v>
      </c>
      <c r="J73" s="991"/>
      <c r="K73" s="992"/>
      <c r="L73" s="993"/>
      <c r="M73" s="988"/>
    </row>
    <row r="74" spans="2:13" ht="19.5" customHeight="1">
      <c r="B74" s="994"/>
      <c r="C74" s="981"/>
      <c r="D74" s="1864"/>
      <c r="E74" s="1865"/>
      <c r="F74" s="1130">
        <v>1</v>
      </c>
      <c r="G74" s="1124"/>
      <c r="H74" s="990"/>
      <c r="I74" s="531">
        <f ca="1">IF((OFFSET(I74,-1,0)+G74-H74)&gt;=0,OFFSET(I74,-1,0)+G74-H74,"")</f>
        <v>0</v>
      </c>
      <c r="J74" s="991"/>
      <c r="K74" s="992"/>
      <c r="L74" s="993"/>
      <c r="M74" s="988"/>
    </row>
    <row r="75" spans="2:13" ht="19.5" customHeight="1">
      <c r="B75" s="994"/>
      <c r="C75" s="981"/>
      <c r="D75" s="1864"/>
      <c r="E75" s="1865"/>
      <c r="F75" s="1130">
        <v>1</v>
      </c>
      <c r="G75" s="1124"/>
      <c r="H75" s="990"/>
      <c r="I75" s="531">
        <f t="shared" ref="I75:I76" ca="1" si="14">IF((OFFSET(I75,-1,0)+G75-H75)&gt;=0,OFFSET(I75,-1,0)+G75-H75,"")</f>
        <v>0</v>
      </c>
      <c r="J75" s="991"/>
      <c r="K75" s="992"/>
      <c r="L75" s="993"/>
      <c r="M75" s="988"/>
    </row>
    <row r="76" spans="2:13" ht="19.5" customHeight="1">
      <c r="B76" s="994"/>
      <c r="C76" s="981"/>
      <c r="D76" s="1864"/>
      <c r="E76" s="1865"/>
      <c r="F76" s="1130">
        <v>1</v>
      </c>
      <c r="G76" s="1124"/>
      <c r="H76" s="990"/>
      <c r="I76" s="531">
        <f t="shared" ca="1" si="14"/>
        <v>0</v>
      </c>
      <c r="J76" s="991"/>
      <c r="K76" s="992"/>
      <c r="L76" s="993"/>
      <c r="M76" s="988"/>
    </row>
    <row r="77" spans="2:13" ht="19.5" customHeight="1">
      <c r="B77" s="994"/>
      <c r="C77" s="981"/>
      <c r="D77" s="1864"/>
      <c r="E77" s="1865"/>
      <c r="F77" s="1130">
        <v>1</v>
      </c>
      <c r="G77" s="1124"/>
      <c r="H77" s="990"/>
      <c r="I77" s="531">
        <f t="shared" ca="1" si="0"/>
        <v>0</v>
      </c>
      <c r="J77" s="991"/>
      <c r="K77" s="992"/>
      <c r="L77" s="993"/>
      <c r="M77" s="988"/>
    </row>
    <row r="78" spans="2:13" ht="16.5" customHeight="1" thickBot="1">
      <c r="B78" s="910"/>
      <c r="C78" s="1001"/>
      <c r="D78" s="1002" t="s">
        <v>1413</v>
      </c>
      <c r="E78" s="1003"/>
      <c r="F78" s="1131"/>
      <c r="G78" s="1127"/>
      <c r="H78" s="913"/>
      <c r="I78" s="914"/>
      <c r="J78" s="915"/>
      <c r="K78" s="916"/>
      <c r="L78" s="917"/>
      <c r="M78" s="918"/>
    </row>
    <row r="79" spans="2:13" ht="19.5" customHeight="1" thickTop="1">
      <c r="B79" s="1888" t="s">
        <v>981</v>
      </c>
      <c r="C79" s="1889"/>
      <c r="D79" s="1889"/>
      <c r="E79" s="1889"/>
      <c r="F79" s="1905"/>
      <c r="G79" s="1128" t="str">
        <f ca="1">IF(SUM(G8:OFFSET(G79,-1,0))&gt;0,SUM(G8:OFFSET(G79,-1,0)),"")</f>
        <v/>
      </c>
      <c r="H79" s="529" t="str">
        <f ca="1">IF(SUM(H8:OFFSET(H79,-1,0))&gt;0,SUM(H8:OFFSET(H79,-1,0)),"")</f>
        <v/>
      </c>
      <c r="I79" s="528" t="str">
        <f ca="1">IFERROR(SUM(G79-H79),"")</f>
        <v/>
      </c>
      <c r="J79" s="1004"/>
      <c r="K79" s="1005"/>
      <c r="L79" s="1006"/>
      <c r="M79" s="1007"/>
    </row>
    <row r="80" spans="2:13" ht="18.75" customHeight="1">
      <c r="B80" s="1008" t="s">
        <v>1474</v>
      </c>
      <c r="C80" s="1009"/>
      <c r="D80" s="1010"/>
      <c r="E80" s="1010"/>
      <c r="F80" s="527"/>
      <c r="G80" s="527"/>
      <c r="H80" s="526"/>
      <c r="I80" s="1011"/>
      <c r="J80" s="1011"/>
      <c r="K80" s="1011"/>
    </row>
    <row r="81" spans="1:21" ht="14.25" customHeight="1">
      <c r="B81" s="1012"/>
      <c r="C81" s="1012"/>
      <c r="D81" s="1012"/>
      <c r="E81" s="1012"/>
      <c r="F81" s="1012"/>
      <c r="G81" s="1012"/>
      <c r="H81" s="1012"/>
      <c r="I81" s="1012"/>
      <c r="J81" s="1012"/>
      <c r="K81" s="1012"/>
      <c r="P81" s="1013"/>
      <c r="Q81" s="1013"/>
      <c r="R81" s="1013"/>
      <c r="S81" s="1013"/>
      <c r="T81" s="1013"/>
      <c r="U81" s="1013"/>
    </row>
    <row r="82" spans="1:21" s="1022" customFormat="1" ht="19.5" customHeight="1">
      <c r="A82" s="1014"/>
      <c r="B82" s="1015" t="s">
        <v>989</v>
      </c>
      <c r="C82" s="1016">
        <v>1</v>
      </c>
      <c r="D82" s="1891" t="s">
        <v>990</v>
      </c>
      <c r="E82" s="1891"/>
      <c r="F82" s="979"/>
      <c r="G82" s="1017" t="s">
        <v>989</v>
      </c>
      <c r="H82" s="1018">
        <v>2</v>
      </c>
      <c r="I82" s="1019" t="s">
        <v>988</v>
      </c>
      <c r="J82" s="979"/>
      <c r="K82" s="1020" t="s">
        <v>987</v>
      </c>
      <c r="L82" s="1021"/>
      <c r="N82" s="1014"/>
      <c r="O82" s="1023"/>
    </row>
    <row r="83" spans="1:21" s="1022" customFormat="1" ht="19.5" customHeight="1">
      <c r="A83" s="1014"/>
      <c r="B83" s="1892" t="s">
        <v>228</v>
      </c>
      <c r="C83" s="1892"/>
      <c r="D83" s="1893" t="s">
        <v>986</v>
      </c>
      <c r="E83" s="1894"/>
      <c r="F83" s="1024"/>
      <c r="G83" s="1892" t="s">
        <v>228</v>
      </c>
      <c r="H83" s="1892"/>
      <c r="I83" s="1893" t="s">
        <v>986</v>
      </c>
      <c r="J83" s="1895"/>
      <c r="K83" s="1894"/>
      <c r="L83" s="1025"/>
      <c r="N83" s="1014"/>
    </row>
    <row r="84" spans="1:21" s="1022" customFormat="1" ht="19.5" customHeight="1">
      <c r="A84" s="1014"/>
      <c r="B84" s="1892"/>
      <c r="C84" s="1892"/>
      <c r="D84" s="962" t="s">
        <v>985</v>
      </c>
      <c r="E84" s="525" t="s">
        <v>984</v>
      </c>
      <c r="F84" s="1024"/>
      <c r="G84" s="1892"/>
      <c r="H84" s="1892"/>
      <c r="I84" s="962" t="s">
        <v>985</v>
      </c>
      <c r="J84" s="1896" t="s">
        <v>984</v>
      </c>
      <c r="K84" s="1897"/>
      <c r="L84" s="1025"/>
      <c r="N84" s="1014"/>
    </row>
    <row r="85" spans="1:21" s="1022" customFormat="1" ht="19.5" customHeight="1">
      <c r="A85" s="1014"/>
      <c r="B85" s="1883" t="s">
        <v>300</v>
      </c>
      <c r="C85" s="1883"/>
      <c r="D85" s="524">
        <f>SUMIFS($G$8:$G$78,$C$8:$C$78,B85,$F$8:$F$78,$C$82)</f>
        <v>0</v>
      </c>
      <c r="E85" s="523"/>
      <c r="F85" s="1024"/>
      <c r="G85" s="1883" t="s">
        <v>300</v>
      </c>
      <c r="H85" s="1883"/>
      <c r="I85" s="524">
        <f>SUMIFS($G$8:$G$78,$C$8:$C$78,G85,$F$8:$F$78,$H$82)</f>
        <v>0</v>
      </c>
      <c r="J85" s="1886"/>
      <c r="K85" s="1887"/>
      <c r="L85" s="1025"/>
      <c r="N85" s="1014"/>
    </row>
    <row r="86" spans="1:21" s="1022" customFormat="1" ht="19.5" customHeight="1">
      <c r="A86" s="1014"/>
      <c r="B86" s="1883" t="s">
        <v>311</v>
      </c>
      <c r="C86" s="1883"/>
      <c r="D86" s="522">
        <f>SUMIFS($G$8:$G$78,$C$8:$C$78,B86,$F$8:$F$78,$C$82)</f>
        <v>0</v>
      </c>
      <c r="E86" s="523"/>
      <c r="F86" s="1024"/>
      <c r="G86" s="1883" t="s">
        <v>311</v>
      </c>
      <c r="H86" s="1883"/>
      <c r="I86" s="522">
        <f>SUMIFS($G$8:$G$78,$C$8:$C$78,G86,$F$8:$F$78,$H$82)</f>
        <v>0</v>
      </c>
      <c r="J86" s="1886"/>
      <c r="K86" s="1887"/>
      <c r="L86" s="1025"/>
      <c r="N86" s="1014"/>
    </row>
    <row r="87" spans="1:21" s="1022" customFormat="1" ht="19.5" customHeight="1">
      <c r="A87" s="1014"/>
      <c r="B87" s="1883" t="s">
        <v>320</v>
      </c>
      <c r="C87" s="1883"/>
      <c r="D87" s="522">
        <f>SUMIFS($G$8:$G$78,$C$8:$C$78,B87,$F$8:$F$78,$C$82)</f>
        <v>0</v>
      </c>
      <c r="E87" s="523"/>
      <c r="F87" s="1024"/>
      <c r="G87" s="1883" t="s">
        <v>320</v>
      </c>
      <c r="H87" s="1883"/>
      <c r="I87" s="522">
        <f>SUMIFS($G$8:$G$78,$C$8:$C$78,G87,$F$8:$F$78,$H$82)</f>
        <v>0</v>
      </c>
      <c r="J87" s="1886"/>
      <c r="K87" s="1887"/>
      <c r="L87" s="1025"/>
      <c r="N87" s="1014"/>
    </row>
    <row r="88" spans="1:21" s="1022" customFormat="1" ht="19.5" customHeight="1">
      <c r="A88" s="1014"/>
      <c r="B88" s="1883" t="s">
        <v>325</v>
      </c>
      <c r="C88" s="1883"/>
      <c r="D88" s="521"/>
      <c r="E88" s="520">
        <f>SUMIFS($H$8:$H$78,$C$8:$C$78,B88,$F$8:$F$78,$C$82)</f>
        <v>0</v>
      </c>
      <c r="F88" s="1024"/>
      <c r="G88" s="1883" t="s">
        <v>325</v>
      </c>
      <c r="H88" s="1883"/>
      <c r="I88" s="521"/>
      <c r="J88" s="1884">
        <f>SUMIFS($H$8:$H$78,$C$8:$C$78,G88,$F$8:$F$78,$H$82)</f>
        <v>0</v>
      </c>
      <c r="K88" s="1885">
        <f>SUMIF($C$8:$C$77,H88,$H$8:$H$77)</f>
        <v>0</v>
      </c>
      <c r="L88" s="1025"/>
      <c r="N88" s="1014"/>
    </row>
    <row r="89" spans="1:21" s="1022" customFormat="1" ht="19.5" customHeight="1">
      <c r="A89" s="1014"/>
      <c r="B89" s="1883" t="s">
        <v>334</v>
      </c>
      <c r="C89" s="1883"/>
      <c r="D89" s="521"/>
      <c r="E89" s="520">
        <f>SUMIFS($H$8:$H$78,$C$8:$C$78,B89,$F$8:$F$78,$C$82)</f>
        <v>0</v>
      </c>
      <c r="F89" s="1024"/>
      <c r="G89" s="1883" t="s">
        <v>334</v>
      </c>
      <c r="H89" s="1883"/>
      <c r="I89" s="521"/>
      <c r="J89" s="1884">
        <f>SUMIFS($H$8:$H$78,$C$8:$C$78,G89,$F$8:$F$78,$H$82)</f>
        <v>0</v>
      </c>
      <c r="K89" s="1885">
        <f>SUMIF($C$8:$C$77,H89,$H$8:$H$77)</f>
        <v>0</v>
      </c>
      <c r="L89" s="1025"/>
      <c r="N89" s="1014"/>
    </row>
    <row r="90" spans="1:21" s="1022" customFormat="1" ht="19.5" customHeight="1">
      <c r="A90" s="1014"/>
      <c r="B90" s="1883" t="s">
        <v>339</v>
      </c>
      <c r="C90" s="1883"/>
      <c r="D90" s="521"/>
      <c r="E90" s="520">
        <f>SUMIFS($H$8:$H$78,$C$8:$C$78,B90,$F$8:$F$78,$C$82)</f>
        <v>0</v>
      </c>
      <c r="F90" s="1024"/>
      <c r="G90" s="1883" t="s">
        <v>339</v>
      </c>
      <c r="H90" s="1883"/>
      <c r="I90" s="521"/>
      <c r="J90" s="1884">
        <f>SUMIFS($H$8:$H$78,$C$8:$C$78,G90,$F$8:$F$78,$H$82)</f>
        <v>0</v>
      </c>
      <c r="K90" s="1885">
        <f>SUMIF($C$8:$C$77,H90,$H$8:$H$77)</f>
        <v>0</v>
      </c>
      <c r="L90" s="1025"/>
      <c r="N90" s="1014"/>
    </row>
    <row r="91" spans="1:21" s="1022" customFormat="1" ht="19.5" customHeight="1">
      <c r="A91" s="1014"/>
      <c r="B91" s="1883" t="s">
        <v>342</v>
      </c>
      <c r="C91" s="1883"/>
      <c r="D91" s="521"/>
      <c r="E91" s="520">
        <f>SUMIFS($H$8:$H$78,$C$8:$C$78,B91,$F$8:$F$78,$C$82)</f>
        <v>0</v>
      </c>
      <c r="F91" s="1024"/>
      <c r="G91" s="1883" t="s">
        <v>342</v>
      </c>
      <c r="H91" s="1883"/>
      <c r="I91" s="521"/>
      <c r="J91" s="1884">
        <f>SUMIFS($H$8:$H$78,$C$8:$C$78,G91,$F$8:$F$78,$H$82)</f>
        <v>0</v>
      </c>
      <c r="K91" s="1885">
        <f>SUMIF($C$8:$C$77,H91,$H$8:$H$77)</f>
        <v>0</v>
      </c>
      <c r="L91" s="1025"/>
      <c r="N91" s="1014"/>
    </row>
    <row r="92" spans="1:21" s="1022" customFormat="1" ht="19.5" customHeight="1">
      <c r="A92" s="1014"/>
      <c r="B92" s="1883" t="s">
        <v>348</v>
      </c>
      <c r="C92" s="1883"/>
      <c r="D92" s="519"/>
      <c r="E92" s="520">
        <f>SUMIFS($H$8:$H$78,$C$8:$C$78,B92,$F$8:$F$78,$C$82)</f>
        <v>0</v>
      </c>
      <c r="F92" s="1024"/>
      <c r="G92" s="1883" t="s">
        <v>348</v>
      </c>
      <c r="H92" s="1883"/>
      <c r="I92" s="519"/>
      <c r="J92" s="1884">
        <f>SUMIFS($H$8:$H$78,$C$8:$C$78,G92,$F$8:$F$78,$H$82)</f>
        <v>0</v>
      </c>
      <c r="K92" s="1885">
        <f>SUMIF($C$8:$C$77,H92,$H$8:$H$77)</f>
        <v>0</v>
      </c>
      <c r="L92" s="1025"/>
      <c r="N92" s="1014"/>
    </row>
    <row r="93" spans="1:21" s="1022" customFormat="1" ht="19.5" customHeight="1" thickBot="1">
      <c r="A93" s="1014"/>
      <c r="B93" s="1876" t="s">
        <v>983</v>
      </c>
      <c r="C93" s="1876"/>
      <c r="D93" s="517"/>
      <c r="E93" s="518">
        <f>D94-SUM(E85:E92)</f>
        <v>0</v>
      </c>
      <c r="F93" s="1024"/>
      <c r="G93" s="1877" t="s">
        <v>982</v>
      </c>
      <c r="H93" s="1877"/>
      <c r="I93" s="517"/>
      <c r="J93" s="1878">
        <f>I94-SUM(J85:K92)</f>
        <v>0</v>
      </c>
      <c r="K93" s="1879"/>
      <c r="L93" s="1025"/>
      <c r="N93" s="1014"/>
    </row>
    <row r="94" spans="1:21" s="1022" customFormat="1" ht="19.5" customHeight="1" thickTop="1">
      <c r="A94" s="1014"/>
      <c r="B94" s="1880" t="s">
        <v>981</v>
      </c>
      <c r="C94" s="1880"/>
      <c r="D94" s="963">
        <f>SUM(D85:D93)</f>
        <v>0</v>
      </c>
      <c r="E94" s="516">
        <f>SUM(E85:E93)</f>
        <v>0</v>
      </c>
      <c r="F94" s="1024"/>
      <c r="G94" s="1880" t="s">
        <v>981</v>
      </c>
      <c r="H94" s="1880"/>
      <c r="I94" s="963">
        <f>SUM(I85:I93)</f>
        <v>0</v>
      </c>
      <c r="J94" s="1881">
        <f>SUM(J85:K93)</f>
        <v>0</v>
      </c>
      <c r="K94" s="1882"/>
      <c r="L94" s="1025"/>
      <c r="N94" s="1014"/>
    </row>
    <row r="95" spans="1:21" s="1022" customFormat="1" ht="7.5" customHeight="1">
      <c r="A95" s="1014"/>
      <c r="B95" s="1026"/>
      <c r="C95" s="1027"/>
      <c r="D95" s="1028"/>
      <c r="E95" s="1029"/>
      <c r="G95" s="1030"/>
      <c r="H95" s="514"/>
      <c r="I95" s="515"/>
      <c r="J95" s="515"/>
      <c r="K95" s="514"/>
      <c r="L95" s="1021"/>
      <c r="N95" s="1014"/>
      <c r="O95" s="1025"/>
    </row>
    <row r="96" spans="1:21" s="1031" customFormat="1" ht="18" customHeight="1">
      <c r="B96" s="1032" t="s">
        <v>980</v>
      </c>
      <c r="C96" s="1033"/>
      <c r="D96" s="1032"/>
      <c r="E96" s="1032"/>
      <c r="F96" s="1032"/>
      <c r="G96" s="1032"/>
      <c r="H96" s="1032"/>
      <c r="I96" s="1032"/>
      <c r="J96" s="1034"/>
      <c r="K96" s="1034"/>
      <c r="L96" s="1034"/>
    </row>
    <row r="97" spans="2:12" s="1031" customFormat="1" ht="18" customHeight="1">
      <c r="B97" s="1035" t="s">
        <v>979</v>
      </c>
      <c r="C97" s="1035" t="s">
        <v>978</v>
      </c>
      <c r="D97" s="1873" t="s">
        <v>977</v>
      </c>
      <c r="E97" s="1874"/>
      <c r="F97" s="1874"/>
      <c r="G97" s="1874"/>
      <c r="H97" s="1874"/>
      <c r="I97" s="1874"/>
      <c r="J97" s="1874"/>
      <c r="K97" s="1874"/>
      <c r="L97" s="1875"/>
    </row>
    <row r="98" spans="2:12" s="1031" customFormat="1" ht="18" customHeight="1">
      <c r="B98" s="1035">
        <v>1</v>
      </c>
      <c r="C98" s="1035" t="s">
        <v>976</v>
      </c>
      <c r="D98" s="1870" t="s">
        <v>975</v>
      </c>
      <c r="E98" s="1871"/>
      <c r="F98" s="1871"/>
      <c r="G98" s="1871"/>
      <c r="H98" s="1871"/>
      <c r="I98" s="1871"/>
      <c r="J98" s="1871"/>
      <c r="K98" s="1871"/>
      <c r="L98" s="1872"/>
    </row>
    <row r="99" spans="2:12" s="1031" customFormat="1" ht="18" customHeight="1">
      <c r="B99" s="1035">
        <v>2</v>
      </c>
      <c r="C99" s="1035" t="s">
        <v>974</v>
      </c>
      <c r="D99" s="1870" t="s">
        <v>973</v>
      </c>
      <c r="E99" s="1871"/>
      <c r="F99" s="1871"/>
      <c r="G99" s="1871"/>
      <c r="H99" s="1871"/>
      <c r="I99" s="1871"/>
      <c r="J99" s="1871"/>
      <c r="K99" s="1871"/>
      <c r="L99" s="1872"/>
    </row>
    <row r="100" spans="2:12" s="1031" customFormat="1" ht="18" customHeight="1">
      <c r="B100" s="1035">
        <v>3</v>
      </c>
      <c r="C100" s="1035" t="s">
        <v>972</v>
      </c>
      <c r="D100" s="1870" t="s">
        <v>971</v>
      </c>
      <c r="E100" s="1871"/>
      <c r="F100" s="1871"/>
      <c r="G100" s="1871"/>
      <c r="H100" s="1871"/>
      <c r="I100" s="1871"/>
      <c r="J100" s="1871"/>
      <c r="K100" s="1871"/>
      <c r="L100" s="1872"/>
    </row>
    <row r="101" spans="2:12" s="1031" customFormat="1" ht="18" customHeight="1">
      <c r="B101" s="1035">
        <v>4</v>
      </c>
      <c r="C101" s="1035" t="s">
        <v>970</v>
      </c>
      <c r="D101" s="1870" t="s">
        <v>969</v>
      </c>
      <c r="E101" s="1871"/>
      <c r="F101" s="1871"/>
      <c r="G101" s="1871"/>
      <c r="H101" s="1871"/>
      <c r="I101" s="1871"/>
      <c r="J101" s="1871"/>
      <c r="K101" s="1871"/>
      <c r="L101" s="1872"/>
    </row>
    <row r="102" spans="2:12" s="1031" customFormat="1" ht="24.75" customHeight="1">
      <c r="B102" s="1035">
        <v>5</v>
      </c>
      <c r="C102" s="1036" t="s">
        <v>968</v>
      </c>
      <c r="D102" s="1870" t="s">
        <v>967</v>
      </c>
      <c r="E102" s="1871"/>
      <c r="F102" s="1871"/>
      <c r="G102" s="1871"/>
      <c r="H102" s="1871"/>
      <c r="I102" s="1871"/>
      <c r="J102" s="1871"/>
      <c r="K102" s="1871"/>
      <c r="L102" s="1872"/>
    </row>
    <row r="103" spans="2:12" s="1031" customFormat="1" ht="24.75" customHeight="1">
      <c r="B103" s="1035">
        <v>6</v>
      </c>
      <c r="C103" s="1035" t="s">
        <v>966</v>
      </c>
      <c r="D103" s="1870" t="s">
        <v>965</v>
      </c>
      <c r="E103" s="1871"/>
      <c r="F103" s="1871"/>
      <c r="G103" s="1871"/>
      <c r="H103" s="1871"/>
      <c r="I103" s="1871"/>
      <c r="J103" s="1871"/>
      <c r="K103" s="1871"/>
      <c r="L103" s="1872"/>
    </row>
    <row r="104" spans="2:12" s="1031" customFormat="1" ht="28.5" customHeight="1">
      <c r="B104" s="1037">
        <v>7</v>
      </c>
      <c r="C104" s="1037" t="s">
        <v>964</v>
      </c>
      <c r="D104" s="1870" t="s">
        <v>1465</v>
      </c>
      <c r="E104" s="1871"/>
      <c r="F104" s="1871"/>
      <c r="G104" s="1871"/>
      <c r="H104" s="1871"/>
      <c r="I104" s="1871"/>
      <c r="J104" s="1871"/>
      <c r="K104" s="1871"/>
      <c r="L104" s="1872"/>
    </row>
    <row r="105" spans="2:12" s="1031" customFormat="1" ht="18.75" customHeight="1">
      <c r="B105" s="1037">
        <v>8</v>
      </c>
      <c r="C105" s="1037" t="s">
        <v>963</v>
      </c>
      <c r="D105" s="1870" t="s">
        <v>962</v>
      </c>
      <c r="E105" s="1871"/>
      <c r="F105" s="1871"/>
      <c r="G105" s="1871"/>
      <c r="H105" s="1871"/>
      <c r="I105" s="1871"/>
      <c r="J105" s="1871"/>
      <c r="K105" s="1871"/>
      <c r="L105" s="1872"/>
    </row>
    <row r="106" spans="2:12" ht="18.75" customHeight="1"/>
  </sheetData>
  <sheetProtection formatRows="0" insertRows="0" deleteRows="0"/>
  <mergeCells count="122">
    <mergeCell ref="D13:E13"/>
    <mergeCell ref="K2:M2"/>
    <mergeCell ref="B3:M3"/>
    <mergeCell ref="B4:M4"/>
    <mergeCell ref="B5:M5"/>
    <mergeCell ref="B6:M6"/>
    <mergeCell ref="D7:E7"/>
    <mergeCell ref="D8:E8"/>
    <mergeCell ref="D9:E9"/>
    <mergeCell ref="D10:E10"/>
    <mergeCell ref="D11:E11"/>
    <mergeCell ref="D12:E12"/>
    <mergeCell ref="D25:E25"/>
    <mergeCell ref="D14:E14"/>
    <mergeCell ref="D15:E15"/>
    <mergeCell ref="D16:E16"/>
    <mergeCell ref="D17:E17"/>
    <mergeCell ref="D18:E18"/>
    <mergeCell ref="D19:E19"/>
    <mergeCell ref="D20:E20"/>
    <mergeCell ref="D21:E21"/>
    <mergeCell ref="D22:E22"/>
    <mergeCell ref="D23:E23"/>
    <mergeCell ref="D24:E24"/>
    <mergeCell ref="B86:C86"/>
    <mergeCell ref="G86:H86"/>
    <mergeCell ref="J86:K86"/>
    <mergeCell ref="D77:E77"/>
    <mergeCell ref="B79:F79"/>
    <mergeCell ref="D82:E82"/>
    <mergeCell ref="B83:C84"/>
    <mergeCell ref="D83:E83"/>
    <mergeCell ref="G83:H84"/>
    <mergeCell ref="I83:K83"/>
    <mergeCell ref="J84:K84"/>
    <mergeCell ref="B85:C85"/>
    <mergeCell ref="G85:H85"/>
    <mergeCell ref="J85:K85"/>
    <mergeCell ref="B89:C89"/>
    <mergeCell ref="G89:H89"/>
    <mergeCell ref="J89:K89"/>
    <mergeCell ref="B90:C90"/>
    <mergeCell ref="G90:H90"/>
    <mergeCell ref="J90:K90"/>
    <mergeCell ref="B87:C87"/>
    <mergeCell ref="G87:H87"/>
    <mergeCell ref="J87:K87"/>
    <mergeCell ref="B88:C88"/>
    <mergeCell ref="G88:H88"/>
    <mergeCell ref="J88:K88"/>
    <mergeCell ref="B93:C93"/>
    <mergeCell ref="G93:H93"/>
    <mergeCell ref="J93:K93"/>
    <mergeCell ref="B94:C94"/>
    <mergeCell ref="G94:H94"/>
    <mergeCell ref="J94:K94"/>
    <mergeCell ref="B91:C91"/>
    <mergeCell ref="G91:H91"/>
    <mergeCell ref="J91:K91"/>
    <mergeCell ref="B92:C92"/>
    <mergeCell ref="G92:H92"/>
    <mergeCell ref="J92:K92"/>
    <mergeCell ref="D103:L103"/>
    <mergeCell ref="D104:L104"/>
    <mergeCell ref="D105:L105"/>
    <mergeCell ref="D97:L97"/>
    <mergeCell ref="D98:L98"/>
    <mergeCell ref="D99:L99"/>
    <mergeCell ref="D100:L100"/>
    <mergeCell ref="D101:L101"/>
    <mergeCell ref="D102:L102"/>
    <mergeCell ref="D31:E31"/>
    <mergeCell ref="D32:E32"/>
    <mergeCell ref="D33:E33"/>
    <mergeCell ref="D34:E34"/>
    <mergeCell ref="D35:E35"/>
    <mergeCell ref="D26:E26"/>
    <mergeCell ref="D27:E27"/>
    <mergeCell ref="D28:E28"/>
    <mergeCell ref="D29:E29"/>
    <mergeCell ref="D30:E30"/>
    <mergeCell ref="D41:E41"/>
    <mergeCell ref="D42:E42"/>
    <mergeCell ref="D43:E43"/>
    <mergeCell ref="D44:E44"/>
    <mergeCell ref="D45:E45"/>
    <mergeCell ref="D36:E36"/>
    <mergeCell ref="D37:E37"/>
    <mergeCell ref="D38:E38"/>
    <mergeCell ref="D39:E39"/>
    <mergeCell ref="D40:E40"/>
    <mergeCell ref="D51:E51"/>
    <mergeCell ref="D52:E52"/>
    <mergeCell ref="D53:E53"/>
    <mergeCell ref="D54:E54"/>
    <mergeCell ref="D55:E55"/>
    <mergeCell ref="D46:E46"/>
    <mergeCell ref="D47:E47"/>
    <mergeCell ref="D48:E48"/>
    <mergeCell ref="D49:E49"/>
    <mergeCell ref="D50:E50"/>
    <mergeCell ref="D60:E60"/>
    <mergeCell ref="D61:E61"/>
    <mergeCell ref="D62:E62"/>
    <mergeCell ref="D63:E63"/>
    <mergeCell ref="D64:E64"/>
    <mergeCell ref="D56:E56"/>
    <mergeCell ref="D57:E57"/>
    <mergeCell ref="D58:E58"/>
    <mergeCell ref="D59:E59"/>
    <mergeCell ref="D76:E76"/>
    <mergeCell ref="D70:E70"/>
    <mergeCell ref="D71:E71"/>
    <mergeCell ref="D72:E72"/>
    <mergeCell ref="D73:E73"/>
    <mergeCell ref="D74:E74"/>
    <mergeCell ref="D75:E75"/>
    <mergeCell ref="D65:E65"/>
    <mergeCell ref="D66:E66"/>
    <mergeCell ref="D67:E67"/>
    <mergeCell ref="D68:E68"/>
    <mergeCell ref="D69:E69"/>
  </mergeCells>
  <phoneticPr fontId="4"/>
  <dataValidations count="4">
    <dataValidation imeMode="off" allowBlank="1" showInputMessage="1" showErrorMessage="1" sqref="J8:K78 G8:H78 B8:B78"/>
    <dataValidation type="list" allowBlank="1" showInputMessage="1" showErrorMessage="1" sqref="M8:M78">
      <formula1>"○,　"</formula1>
    </dataValidation>
    <dataValidation type="list" allowBlank="1" showInputMessage="1" showErrorMessage="1" sqref="F8:F77">
      <formula1>Ｉ.金銭出納簿の区分</formula1>
    </dataValidation>
    <dataValidation type="list" allowBlank="1" showInputMessage="1" showErrorMessage="1" sqref="C8:C77">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showZeros="0" view="pageBreakPreview" zoomScaleNormal="100" zoomScaleSheetLayoutView="100" workbookViewId="0"/>
  </sheetViews>
  <sheetFormatPr defaultColWidth="9" defaultRowHeight="16.5"/>
  <cols>
    <col min="1" max="1" width="1.25" style="979" customWidth="1"/>
    <col min="2" max="2" width="6.5" style="979" customWidth="1"/>
    <col min="3" max="3" width="11.375" style="1038" customWidth="1"/>
    <col min="4" max="4" width="16.625" style="979" customWidth="1"/>
    <col min="5" max="5" width="15.875" style="979" customWidth="1"/>
    <col min="6" max="6" width="7.25" style="979" customWidth="1"/>
    <col min="7" max="8" width="12.75" style="979" customWidth="1"/>
    <col min="9" max="9" width="14.875" style="979" customWidth="1"/>
    <col min="10" max="10" width="6.75" style="979" customWidth="1"/>
    <col min="11" max="11" width="9.875" style="979" customWidth="1"/>
    <col min="12" max="12" width="11.125" style="979" customWidth="1"/>
    <col min="13" max="13" width="8.25" style="979" customWidth="1"/>
    <col min="14" max="14" width="1.25" style="979" customWidth="1"/>
    <col min="15" max="15" width="9" style="979"/>
    <col min="16" max="19" width="16.25" style="979" customWidth="1"/>
    <col min="20" max="16384" width="9" style="979"/>
  </cols>
  <sheetData>
    <row r="1" spans="2:13" s="974" customFormat="1" ht="17.25" customHeight="1">
      <c r="B1" s="969" t="s">
        <v>1458</v>
      </c>
      <c r="C1" s="970"/>
      <c r="D1" s="971"/>
      <c r="E1" s="971"/>
      <c r="F1" s="971"/>
      <c r="G1" s="971"/>
      <c r="H1" s="971"/>
      <c r="I1" s="972"/>
      <c r="J1" s="973"/>
      <c r="K1" s="972"/>
      <c r="M1" s="971"/>
    </row>
    <row r="2" spans="2:13" s="974" customFormat="1" ht="18.75" customHeight="1">
      <c r="B2" s="975"/>
      <c r="D2" s="976"/>
      <c r="E2" s="977" t="s">
        <v>1001</v>
      </c>
      <c r="F2" s="978" t="s">
        <v>1467</v>
      </c>
      <c r="G2" s="978"/>
      <c r="H2" s="978"/>
      <c r="J2" s="973" t="s">
        <v>1000</v>
      </c>
      <c r="K2" s="1898" t="str">
        <f>'はじめに（PC）'!D4&amp;""</f>
        <v/>
      </c>
      <c r="L2" s="1898"/>
      <c r="M2" s="1898"/>
    </row>
    <row r="3" spans="2:13" s="974" customFormat="1" ht="15" customHeight="1">
      <c r="B3" s="1899" t="s">
        <v>999</v>
      </c>
      <c r="C3" s="1899"/>
      <c r="D3" s="1899"/>
      <c r="E3" s="1899"/>
      <c r="F3" s="1899"/>
      <c r="G3" s="1899"/>
      <c r="H3" s="1899"/>
      <c r="I3" s="1899"/>
      <c r="J3" s="1899"/>
      <c r="K3" s="1899"/>
      <c r="L3" s="1899"/>
      <c r="M3" s="1899"/>
    </row>
    <row r="4" spans="2:13" s="974" customFormat="1" ht="27" customHeight="1">
      <c r="B4" s="1900" t="s">
        <v>998</v>
      </c>
      <c r="C4" s="1900"/>
      <c r="D4" s="1900"/>
      <c r="E4" s="1900"/>
      <c r="F4" s="1900"/>
      <c r="G4" s="1900"/>
      <c r="H4" s="1900"/>
      <c r="I4" s="1900"/>
      <c r="J4" s="1900"/>
      <c r="K4" s="1900"/>
      <c r="L4" s="1900"/>
      <c r="M4" s="1900"/>
    </row>
    <row r="5" spans="2:13" s="974" customFormat="1" ht="27" customHeight="1">
      <c r="B5" s="1900" t="s">
        <v>997</v>
      </c>
      <c r="C5" s="1900"/>
      <c r="D5" s="1900"/>
      <c r="E5" s="1900"/>
      <c r="F5" s="1900"/>
      <c r="G5" s="1900"/>
      <c r="H5" s="1900"/>
      <c r="I5" s="1900"/>
      <c r="J5" s="1900"/>
      <c r="K5" s="1900"/>
      <c r="L5" s="1900"/>
      <c r="M5" s="1900"/>
    </row>
    <row r="6" spans="2:13" s="974" customFormat="1" ht="28.5" customHeight="1">
      <c r="B6" s="1900" t="s">
        <v>996</v>
      </c>
      <c r="C6" s="1900"/>
      <c r="D6" s="1900"/>
      <c r="E6" s="1900"/>
      <c r="F6" s="1900"/>
      <c r="G6" s="1900"/>
      <c r="H6" s="1900"/>
      <c r="I6" s="1900"/>
      <c r="J6" s="1900"/>
      <c r="K6" s="1900"/>
      <c r="L6" s="1900"/>
      <c r="M6" s="1900"/>
    </row>
    <row r="7" spans="2:13" ht="36" customHeight="1">
      <c r="B7" s="542" t="s">
        <v>1468</v>
      </c>
      <c r="C7" s="539" t="s">
        <v>1469</v>
      </c>
      <c r="D7" s="1901" t="s">
        <v>1470</v>
      </c>
      <c r="E7" s="1902"/>
      <c r="F7" s="541" t="s">
        <v>261</v>
      </c>
      <c r="G7" s="540" t="s">
        <v>995</v>
      </c>
      <c r="H7" s="539" t="s">
        <v>994</v>
      </c>
      <c r="I7" s="538" t="s">
        <v>993</v>
      </c>
      <c r="J7" s="537" t="s">
        <v>1471</v>
      </c>
      <c r="K7" s="536" t="s">
        <v>992</v>
      </c>
      <c r="L7" s="535" t="s">
        <v>1472</v>
      </c>
      <c r="M7" s="534" t="s">
        <v>991</v>
      </c>
    </row>
    <row r="8" spans="2:13" ht="19.5" customHeight="1">
      <c r="B8" s="980"/>
      <c r="C8" s="981"/>
      <c r="D8" s="1903"/>
      <c r="E8" s="1904"/>
      <c r="F8" s="982">
        <v>2</v>
      </c>
      <c r="G8" s="983"/>
      <c r="H8" s="984"/>
      <c r="I8" s="531">
        <f>G8-H8</f>
        <v>0</v>
      </c>
      <c r="J8" s="985"/>
      <c r="K8" s="986"/>
      <c r="L8" s="987"/>
      <c r="M8" s="988"/>
    </row>
    <row r="9" spans="2:13" ht="19.5" customHeight="1">
      <c r="B9" s="980"/>
      <c r="C9" s="981"/>
      <c r="D9" s="1864"/>
      <c r="E9" s="1865"/>
      <c r="F9" s="989">
        <v>2</v>
      </c>
      <c r="G9" s="1124"/>
      <c r="H9" s="990"/>
      <c r="I9" s="531">
        <f t="shared" ref="I9:I77" ca="1" si="0">IF((OFFSET(I9,-1,0)+G9-H9)&gt;=0,OFFSET(I9,-1,0)+G9-H9,"")</f>
        <v>0</v>
      </c>
      <c r="J9" s="991"/>
      <c r="K9" s="992"/>
      <c r="L9" s="993"/>
      <c r="M9" s="988"/>
    </row>
    <row r="10" spans="2:13" ht="19.5" customHeight="1">
      <c r="B10" s="994"/>
      <c r="C10" s="981"/>
      <c r="D10" s="1864"/>
      <c r="E10" s="1865"/>
      <c r="F10" s="989">
        <v>2</v>
      </c>
      <c r="G10" s="1124"/>
      <c r="H10" s="990"/>
      <c r="I10" s="533">
        <f ca="1">IF((OFFSET(I10,-1,0)+G10-H10)&gt;=0,OFFSET(I10,-1,0)+G10-H10,"")</f>
        <v>0</v>
      </c>
      <c r="J10" s="991"/>
      <c r="K10" s="992"/>
      <c r="L10" s="993"/>
      <c r="M10" s="988"/>
    </row>
    <row r="11" spans="2:13" ht="19.5" customHeight="1">
      <c r="B11" s="994"/>
      <c r="C11" s="981"/>
      <c r="D11" s="1864"/>
      <c r="E11" s="1865"/>
      <c r="F11" s="989">
        <v>2</v>
      </c>
      <c r="G11" s="1124"/>
      <c r="H11" s="990"/>
      <c r="I11" s="531">
        <f ca="1">IF((OFFSET(I11,-1,0)+G11-H11)&gt;=0,OFFSET(I11,-1,0)+G11-H11,"")</f>
        <v>0</v>
      </c>
      <c r="J11" s="991"/>
      <c r="K11" s="992"/>
      <c r="L11" s="993"/>
      <c r="M11" s="988"/>
    </row>
    <row r="12" spans="2:13" ht="19.5" customHeight="1">
      <c r="B12" s="994"/>
      <c r="C12" s="981"/>
      <c r="D12" s="1864"/>
      <c r="E12" s="1865"/>
      <c r="F12" s="989">
        <v>2</v>
      </c>
      <c r="G12" s="1123"/>
      <c r="H12" s="984"/>
      <c r="I12" s="531">
        <f t="shared" ca="1" si="0"/>
        <v>0</v>
      </c>
      <c r="J12" s="991"/>
      <c r="K12" s="992"/>
      <c r="L12" s="993"/>
      <c r="M12" s="988"/>
    </row>
    <row r="13" spans="2:13" ht="19.5" customHeight="1">
      <c r="B13" s="994"/>
      <c r="C13" s="981"/>
      <c r="D13" s="1864"/>
      <c r="E13" s="1865"/>
      <c r="F13" s="989">
        <v>2</v>
      </c>
      <c r="G13" s="1124"/>
      <c r="H13" s="990"/>
      <c r="I13" s="531">
        <f t="shared" ca="1" si="0"/>
        <v>0</v>
      </c>
      <c r="J13" s="991"/>
      <c r="K13" s="992"/>
      <c r="L13" s="993"/>
      <c r="M13" s="988"/>
    </row>
    <row r="14" spans="2:13" ht="19.5" customHeight="1">
      <c r="B14" s="995"/>
      <c r="C14" s="996"/>
      <c r="D14" s="1866"/>
      <c r="E14" s="1867"/>
      <c r="F14" s="989">
        <v>2</v>
      </c>
      <c r="G14" s="1125"/>
      <c r="H14" s="997"/>
      <c r="I14" s="532">
        <f ca="1">IF((OFFSET(I14,-1,0)+G14-H14)&gt;=0,OFFSET(I14,-1,0)+G14-H14,"")</f>
        <v>0</v>
      </c>
      <c r="J14" s="998"/>
      <c r="K14" s="999"/>
      <c r="L14" s="1000"/>
      <c r="M14" s="988"/>
    </row>
    <row r="15" spans="2:13" ht="19.5" customHeight="1">
      <c r="B15" s="994"/>
      <c r="C15" s="981"/>
      <c r="D15" s="1868"/>
      <c r="E15" s="1869"/>
      <c r="F15" s="989">
        <v>2</v>
      </c>
      <c r="G15" s="1124"/>
      <c r="H15" s="990"/>
      <c r="I15" s="531">
        <f t="shared" ca="1" si="0"/>
        <v>0</v>
      </c>
      <c r="J15" s="991"/>
      <c r="K15" s="992"/>
      <c r="L15" s="993"/>
      <c r="M15" s="988"/>
    </row>
    <row r="16" spans="2:13" ht="19.5" customHeight="1">
      <c r="B16" s="994"/>
      <c r="C16" s="981"/>
      <c r="D16" s="1864"/>
      <c r="E16" s="1865"/>
      <c r="F16" s="989">
        <v>2</v>
      </c>
      <c r="G16" s="1124"/>
      <c r="H16" s="990"/>
      <c r="I16" s="531">
        <f t="shared" ca="1" si="0"/>
        <v>0</v>
      </c>
      <c r="J16" s="991"/>
      <c r="K16" s="992"/>
      <c r="L16" s="993"/>
      <c r="M16" s="988"/>
    </row>
    <row r="17" spans="2:13" ht="19.5" customHeight="1">
      <c r="B17" s="994"/>
      <c r="C17" s="981"/>
      <c r="D17" s="1864"/>
      <c r="E17" s="1865"/>
      <c r="F17" s="989">
        <v>2</v>
      </c>
      <c r="G17" s="1124"/>
      <c r="H17" s="990"/>
      <c r="I17" s="531">
        <f ca="1">IF((OFFSET(I17,-1,0)+G17-H17)&gt;=0,OFFSET(I17,-1,0)+G17-H17,"")</f>
        <v>0</v>
      </c>
      <c r="J17" s="991"/>
      <c r="K17" s="992"/>
      <c r="L17" s="993"/>
      <c r="M17" s="988"/>
    </row>
    <row r="18" spans="2:13" ht="19.5" customHeight="1">
      <c r="B18" s="994"/>
      <c r="C18" s="981"/>
      <c r="D18" s="1864"/>
      <c r="E18" s="1865"/>
      <c r="F18" s="989">
        <v>2</v>
      </c>
      <c r="G18" s="1124"/>
      <c r="H18" s="990"/>
      <c r="I18" s="531">
        <f t="shared" ca="1" si="0"/>
        <v>0</v>
      </c>
      <c r="J18" s="991"/>
      <c r="K18" s="992"/>
      <c r="L18" s="993"/>
      <c r="M18" s="988"/>
    </row>
    <row r="19" spans="2:13" ht="19.5" customHeight="1">
      <c r="B19" s="994"/>
      <c r="C19" s="981"/>
      <c r="D19" s="1864"/>
      <c r="E19" s="1865"/>
      <c r="F19" s="989">
        <v>2</v>
      </c>
      <c r="G19" s="1124"/>
      <c r="H19" s="990"/>
      <c r="I19" s="531">
        <f t="shared" ca="1" si="0"/>
        <v>0</v>
      </c>
      <c r="J19" s="991"/>
      <c r="K19" s="992"/>
      <c r="L19" s="993"/>
      <c r="M19" s="988"/>
    </row>
    <row r="20" spans="2:13" ht="19.5" customHeight="1">
      <c r="B20" s="994"/>
      <c r="C20" s="981"/>
      <c r="D20" s="1864"/>
      <c r="E20" s="1865"/>
      <c r="F20" s="989">
        <v>2</v>
      </c>
      <c r="G20" s="1124"/>
      <c r="H20" s="990"/>
      <c r="I20" s="531">
        <f ca="1">IF((OFFSET(I20,-1,0)+G20-H20)&gt;=0,OFFSET(I20,-1,0)+G20-H20,"")</f>
        <v>0</v>
      </c>
      <c r="J20" s="991"/>
      <c r="K20" s="992"/>
      <c r="L20" s="993"/>
      <c r="M20" s="988"/>
    </row>
    <row r="21" spans="2:13" ht="19.5" customHeight="1">
      <c r="B21" s="994"/>
      <c r="C21" s="981"/>
      <c r="D21" s="1864"/>
      <c r="E21" s="1865"/>
      <c r="F21" s="989">
        <v>2</v>
      </c>
      <c r="G21" s="1124"/>
      <c r="H21" s="990"/>
      <c r="I21" s="531">
        <f ca="1">IF((OFFSET(I21,-1,0)+G21-H21)&gt;=0,OFFSET(I21,-1,0)+G21-H21,"")</f>
        <v>0</v>
      </c>
      <c r="J21" s="991"/>
      <c r="K21" s="992"/>
      <c r="L21" s="993"/>
      <c r="M21" s="988"/>
    </row>
    <row r="22" spans="2:13" ht="19.5" customHeight="1">
      <c r="B22" s="994"/>
      <c r="C22" s="981"/>
      <c r="D22" s="1864"/>
      <c r="E22" s="1865"/>
      <c r="F22" s="989">
        <v>2</v>
      </c>
      <c r="G22" s="1124"/>
      <c r="H22" s="990"/>
      <c r="I22" s="531">
        <f ca="1">IF((OFFSET(I22,-1,0)+G22-H22)&gt;=0,OFFSET(I22,-1,0)+G22-H22,"")</f>
        <v>0</v>
      </c>
      <c r="J22" s="991"/>
      <c r="K22" s="992"/>
      <c r="L22" s="993"/>
      <c r="M22" s="988"/>
    </row>
    <row r="23" spans="2:13" ht="19.5" customHeight="1">
      <c r="B23" s="994"/>
      <c r="C23" s="981"/>
      <c r="D23" s="1864"/>
      <c r="E23" s="1865"/>
      <c r="F23" s="989">
        <v>2</v>
      </c>
      <c r="G23" s="1124"/>
      <c r="H23" s="990"/>
      <c r="I23" s="531">
        <f ca="1">IF((OFFSET(I23,-1,0)+G23-H23)&gt;=0,OFFSET(I23,-1,0)+G23-H23,"")</f>
        <v>0</v>
      </c>
      <c r="J23" s="991"/>
      <c r="K23" s="992"/>
      <c r="L23" s="993"/>
      <c r="M23" s="988"/>
    </row>
    <row r="24" spans="2:13" ht="19.5" customHeight="1">
      <c r="B24" s="994"/>
      <c r="C24" s="981"/>
      <c r="D24" s="1864"/>
      <c r="E24" s="1865"/>
      <c r="F24" s="989">
        <v>2</v>
      </c>
      <c r="G24" s="1124"/>
      <c r="H24" s="990"/>
      <c r="I24" s="531">
        <f t="shared" ca="1" si="0"/>
        <v>0</v>
      </c>
      <c r="J24" s="991"/>
      <c r="K24" s="992"/>
      <c r="L24" s="993"/>
      <c r="M24" s="988"/>
    </row>
    <row r="25" spans="2:13" ht="19.5" customHeight="1">
      <c r="B25" s="994"/>
      <c r="C25" s="981"/>
      <c r="D25" s="1864"/>
      <c r="E25" s="1865"/>
      <c r="F25" s="989">
        <v>2</v>
      </c>
      <c r="G25" s="1124"/>
      <c r="H25" s="990"/>
      <c r="I25" s="531">
        <f t="shared" ca="1" si="0"/>
        <v>0</v>
      </c>
      <c r="J25" s="991"/>
      <c r="K25" s="992"/>
      <c r="L25" s="993"/>
      <c r="M25" s="988"/>
    </row>
    <row r="26" spans="2:13" ht="19.5" customHeight="1">
      <c r="B26" s="980"/>
      <c r="C26" s="981"/>
      <c r="D26" s="1864"/>
      <c r="E26" s="1865"/>
      <c r="F26" s="989">
        <v>2</v>
      </c>
      <c r="G26" s="1124"/>
      <c r="H26" s="990"/>
      <c r="I26" s="531">
        <f t="shared" ref="I26" ca="1" si="1">IF((OFFSET(I26,-1,0)+G26-H26)&gt;=0,OFFSET(I26,-1,0)+G26-H26,"")</f>
        <v>0</v>
      </c>
      <c r="J26" s="991"/>
      <c r="K26" s="992"/>
      <c r="L26" s="993"/>
      <c r="M26" s="988"/>
    </row>
    <row r="27" spans="2:13" ht="19.5" customHeight="1">
      <c r="B27" s="994"/>
      <c r="C27" s="981"/>
      <c r="D27" s="1864"/>
      <c r="E27" s="1865"/>
      <c r="F27" s="989">
        <v>2</v>
      </c>
      <c r="G27" s="1124"/>
      <c r="H27" s="990"/>
      <c r="I27" s="533">
        <f ca="1">IF((OFFSET(I27,-1,0)+G27-H27)&gt;=0,OFFSET(I27,-1,0)+G27-H27,"")</f>
        <v>0</v>
      </c>
      <c r="J27" s="991"/>
      <c r="K27" s="992"/>
      <c r="L27" s="993"/>
      <c r="M27" s="988"/>
    </row>
    <row r="28" spans="2:13" ht="19.5" customHeight="1">
      <c r="B28" s="994"/>
      <c r="C28" s="981"/>
      <c r="D28" s="1864"/>
      <c r="E28" s="1865"/>
      <c r="F28" s="989">
        <v>2</v>
      </c>
      <c r="G28" s="1124"/>
      <c r="H28" s="990"/>
      <c r="I28" s="531">
        <f ca="1">IF((OFFSET(I28,-1,0)+G28-H28)&gt;=0,OFFSET(I28,-1,0)+G28-H28,"")</f>
        <v>0</v>
      </c>
      <c r="J28" s="991"/>
      <c r="K28" s="992"/>
      <c r="L28" s="993"/>
      <c r="M28" s="988"/>
    </row>
    <row r="29" spans="2:13" ht="19.5" customHeight="1">
      <c r="B29" s="994"/>
      <c r="C29" s="981"/>
      <c r="D29" s="1864"/>
      <c r="E29" s="1865"/>
      <c r="F29" s="989">
        <v>2</v>
      </c>
      <c r="G29" s="1123"/>
      <c r="H29" s="984"/>
      <c r="I29" s="531">
        <f t="shared" ref="I29:I30" ca="1" si="2">IF((OFFSET(I29,-1,0)+G29-H29)&gt;=0,OFFSET(I29,-1,0)+G29-H29,"")</f>
        <v>0</v>
      </c>
      <c r="J29" s="991"/>
      <c r="K29" s="992"/>
      <c r="L29" s="993"/>
      <c r="M29" s="988"/>
    </row>
    <row r="30" spans="2:13" ht="19.5" customHeight="1">
      <c r="B30" s="994"/>
      <c r="C30" s="981"/>
      <c r="D30" s="1864"/>
      <c r="E30" s="1865"/>
      <c r="F30" s="989">
        <v>2</v>
      </c>
      <c r="G30" s="1124"/>
      <c r="H30" s="990"/>
      <c r="I30" s="531">
        <f t="shared" ca="1" si="2"/>
        <v>0</v>
      </c>
      <c r="J30" s="991"/>
      <c r="K30" s="992"/>
      <c r="L30" s="993"/>
      <c r="M30" s="988"/>
    </row>
    <row r="31" spans="2:13" ht="19.5" customHeight="1">
      <c r="B31" s="995"/>
      <c r="C31" s="996"/>
      <c r="D31" s="1866"/>
      <c r="E31" s="1867"/>
      <c r="F31" s="989">
        <v>2</v>
      </c>
      <c r="G31" s="1125"/>
      <c r="H31" s="997"/>
      <c r="I31" s="532">
        <f ca="1">IF((OFFSET(I31,-1,0)+G31-H31)&gt;=0,OFFSET(I31,-1,0)+G31-H31,"")</f>
        <v>0</v>
      </c>
      <c r="J31" s="998"/>
      <c r="K31" s="999"/>
      <c r="L31" s="1000"/>
      <c r="M31" s="988"/>
    </row>
    <row r="32" spans="2:13" ht="19.5" customHeight="1">
      <c r="B32" s="994"/>
      <c r="C32" s="981"/>
      <c r="D32" s="1868"/>
      <c r="E32" s="1869"/>
      <c r="F32" s="989">
        <v>2</v>
      </c>
      <c r="G32" s="1124"/>
      <c r="H32" s="990"/>
      <c r="I32" s="531">
        <f t="shared" ref="I32:I33" ca="1" si="3">IF((OFFSET(I32,-1,0)+G32-H32)&gt;=0,OFFSET(I32,-1,0)+G32-H32,"")</f>
        <v>0</v>
      </c>
      <c r="J32" s="991"/>
      <c r="K32" s="992"/>
      <c r="L32" s="993"/>
      <c r="M32" s="988"/>
    </row>
    <row r="33" spans="2:13" ht="19.5" customHeight="1">
      <c r="B33" s="994"/>
      <c r="C33" s="981"/>
      <c r="D33" s="1864"/>
      <c r="E33" s="1865"/>
      <c r="F33" s="989">
        <v>2</v>
      </c>
      <c r="G33" s="1124"/>
      <c r="H33" s="990"/>
      <c r="I33" s="531">
        <f t="shared" ca="1" si="3"/>
        <v>0</v>
      </c>
      <c r="J33" s="991"/>
      <c r="K33" s="992"/>
      <c r="L33" s="993"/>
      <c r="M33" s="988"/>
    </row>
    <row r="34" spans="2:13" ht="19.5" customHeight="1">
      <c r="B34" s="994"/>
      <c r="C34" s="981"/>
      <c r="D34" s="1864"/>
      <c r="E34" s="1865"/>
      <c r="F34" s="989">
        <v>2</v>
      </c>
      <c r="G34" s="1124"/>
      <c r="H34" s="990"/>
      <c r="I34" s="531">
        <f ca="1">IF((OFFSET(I34,-1,0)+G34-H34)&gt;=0,OFFSET(I34,-1,0)+G34-H34,"")</f>
        <v>0</v>
      </c>
      <c r="J34" s="991"/>
      <c r="K34" s="992"/>
      <c r="L34" s="993"/>
      <c r="M34" s="988"/>
    </row>
    <row r="35" spans="2:13" ht="19.5" customHeight="1">
      <c r="B35" s="994"/>
      <c r="C35" s="981"/>
      <c r="D35" s="1864"/>
      <c r="E35" s="1865"/>
      <c r="F35" s="989">
        <v>2</v>
      </c>
      <c r="G35" s="1124"/>
      <c r="H35" s="990"/>
      <c r="I35" s="531">
        <f t="shared" ref="I35:I36" ca="1" si="4">IF((OFFSET(I35,-1,0)+G35-H35)&gt;=0,OFFSET(I35,-1,0)+G35-H35,"")</f>
        <v>0</v>
      </c>
      <c r="J35" s="991"/>
      <c r="K35" s="992"/>
      <c r="L35" s="993"/>
      <c r="M35" s="988"/>
    </row>
    <row r="36" spans="2:13" ht="19.5" customHeight="1">
      <c r="B36" s="994"/>
      <c r="C36" s="981"/>
      <c r="D36" s="1864"/>
      <c r="E36" s="1865"/>
      <c r="F36" s="989">
        <v>2</v>
      </c>
      <c r="G36" s="1124"/>
      <c r="H36" s="990"/>
      <c r="I36" s="531">
        <f t="shared" ca="1" si="4"/>
        <v>0</v>
      </c>
      <c r="J36" s="991"/>
      <c r="K36" s="992"/>
      <c r="L36" s="993"/>
      <c r="M36" s="988"/>
    </row>
    <row r="37" spans="2:13" ht="19.5" customHeight="1">
      <c r="B37" s="994"/>
      <c r="C37" s="981"/>
      <c r="D37" s="1864"/>
      <c r="E37" s="1865"/>
      <c r="F37" s="989">
        <v>2</v>
      </c>
      <c r="G37" s="1124"/>
      <c r="H37" s="990"/>
      <c r="I37" s="531">
        <f ca="1">IF((OFFSET(I37,-1,0)+G37-H37)&gt;=0,OFFSET(I37,-1,0)+G37-H37,"")</f>
        <v>0</v>
      </c>
      <c r="J37" s="991"/>
      <c r="K37" s="992"/>
      <c r="L37" s="993"/>
      <c r="M37" s="988"/>
    </row>
    <row r="38" spans="2:13" ht="19.5" customHeight="1">
      <c r="B38" s="994"/>
      <c r="C38" s="981"/>
      <c r="D38" s="1864"/>
      <c r="E38" s="1865"/>
      <c r="F38" s="989">
        <v>2</v>
      </c>
      <c r="G38" s="1124"/>
      <c r="H38" s="990"/>
      <c r="I38" s="531">
        <f ca="1">IF((OFFSET(I38,-1,0)+G38-H38)&gt;=0,OFFSET(I38,-1,0)+G38-H38,"")</f>
        <v>0</v>
      </c>
      <c r="J38" s="991"/>
      <c r="K38" s="992"/>
      <c r="L38" s="993"/>
      <c r="M38" s="988"/>
    </row>
    <row r="39" spans="2:13" ht="19.5" customHeight="1">
      <c r="B39" s="994"/>
      <c r="C39" s="981"/>
      <c r="D39" s="1864"/>
      <c r="E39" s="1865"/>
      <c r="F39" s="989">
        <v>2</v>
      </c>
      <c r="G39" s="1124"/>
      <c r="H39" s="990"/>
      <c r="I39" s="531">
        <f ca="1">IF((OFFSET(I39,-1,0)+G39-H39)&gt;=0,OFFSET(I39,-1,0)+G39-H39,"")</f>
        <v>0</v>
      </c>
      <c r="J39" s="991"/>
      <c r="K39" s="992"/>
      <c r="L39" s="993"/>
      <c r="M39" s="988"/>
    </row>
    <row r="40" spans="2:13" ht="19.5" customHeight="1">
      <c r="B40" s="994"/>
      <c r="C40" s="981"/>
      <c r="D40" s="1864"/>
      <c r="E40" s="1865"/>
      <c r="F40" s="989">
        <v>2</v>
      </c>
      <c r="G40" s="1124"/>
      <c r="H40" s="990"/>
      <c r="I40" s="531">
        <f ca="1">IF((OFFSET(I40,-1,0)+G40-H40)&gt;=0,OFFSET(I40,-1,0)+G40-H40,"")</f>
        <v>0</v>
      </c>
      <c r="J40" s="991"/>
      <c r="K40" s="992"/>
      <c r="L40" s="993"/>
      <c r="M40" s="988"/>
    </row>
    <row r="41" spans="2:13" ht="19.5" customHeight="1">
      <c r="B41" s="994"/>
      <c r="C41" s="981"/>
      <c r="D41" s="1864"/>
      <c r="E41" s="1865"/>
      <c r="F41" s="989">
        <v>2</v>
      </c>
      <c r="G41" s="1124"/>
      <c r="H41" s="990"/>
      <c r="I41" s="531">
        <f t="shared" ref="I41:I43" ca="1" si="5">IF((OFFSET(I41,-1,0)+G41-H41)&gt;=0,OFFSET(I41,-1,0)+G41-H41,"")</f>
        <v>0</v>
      </c>
      <c r="J41" s="991"/>
      <c r="K41" s="992"/>
      <c r="L41" s="993"/>
      <c r="M41" s="988"/>
    </row>
    <row r="42" spans="2:13" ht="19.5" customHeight="1">
      <c r="B42" s="994"/>
      <c r="C42" s="981"/>
      <c r="D42" s="1864"/>
      <c r="E42" s="1865"/>
      <c r="F42" s="989">
        <v>2</v>
      </c>
      <c r="G42" s="1124"/>
      <c r="H42" s="990"/>
      <c r="I42" s="531">
        <f t="shared" ca="1" si="5"/>
        <v>0</v>
      </c>
      <c r="J42" s="991"/>
      <c r="K42" s="992"/>
      <c r="L42" s="993"/>
      <c r="M42" s="988"/>
    </row>
    <row r="43" spans="2:13" ht="19.5" customHeight="1">
      <c r="B43" s="980"/>
      <c r="C43" s="981"/>
      <c r="D43" s="1864"/>
      <c r="E43" s="1865"/>
      <c r="F43" s="989">
        <v>2</v>
      </c>
      <c r="G43" s="1124"/>
      <c r="H43" s="990"/>
      <c r="I43" s="531">
        <f t="shared" ca="1" si="5"/>
        <v>0</v>
      </c>
      <c r="J43" s="991"/>
      <c r="K43" s="992"/>
      <c r="L43" s="993"/>
      <c r="M43" s="988"/>
    </row>
    <row r="44" spans="2:13" ht="19.5" customHeight="1">
      <c r="B44" s="994"/>
      <c r="C44" s="981"/>
      <c r="D44" s="1864"/>
      <c r="E44" s="1865"/>
      <c r="F44" s="989">
        <v>2</v>
      </c>
      <c r="G44" s="1124"/>
      <c r="H44" s="990"/>
      <c r="I44" s="533">
        <f ca="1">IF((OFFSET(I44,-1,0)+G44-H44)&gt;=0,OFFSET(I44,-1,0)+G44-H44,"")</f>
        <v>0</v>
      </c>
      <c r="J44" s="991"/>
      <c r="K44" s="992"/>
      <c r="L44" s="993"/>
      <c r="M44" s="988"/>
    </row>
    <row r="45" spans="2:13" ht="19.5" customHeight="1">
      <c r="B45" s="994"/>
      <c r="C45" s="981"/>
      <c r="D45" s="1864"/>
      <c r="E45" s="1865"/>
      <c r="F45" s="989">
        <v>2</v>
      </c>
      <c r="G45" s="1124"/>
      <c r="H45" s="990"/>
      <c r="I45" s="531">
        <f ca="1">IF((OFFSET(I45,-1,0)+G45-H45)&gt;=0,OFFSET(I45,-1,0)+G45-H45,"")</f>
        <v>0</v>
      </c>
      <c r="J45" s="991"/>
      <c r="K45" s="992"/>
      <c r="L45" s="993"/>
      <c r="M45" s="988"/>
    </row>
    <row r="46" spans="2:13" ht="19.5" customHeight="1">
      <c r="B46" s="994"/>
      <c r="C46" s="981"/>
      <c r="D46" s="1864"/>
      <c r="E46" s="1865"/>
      <c r="F46" s="989">
        <v>2</v>
      </c>
      <c r="G46" s="1123"/>
      <c r="H46" s="984"/>
      <c r="I46" s="531">
        <f t="shared" ref="I46:I47" ca="1" si="6">IF((OFFSET(I46,-1,0)+G46-H46)&gt;=0,OFFSET(I46,-1,0)+G46-H46,"")</f>
        <v>0</v>
      </c>
      <c r="J46" s="991"/>
      <c r="K46" s="992"/>
      <c r="L46" s="993"/>
      <c r="M46" s="988"/>
    </row>
    <row r="47" spans="2:13" ht="19.5" customHeight="1">
      <c r="B47" s="994"/>
      <c r="C47" s="981"/>
      <c r="D47" s="1864"/>
      <c r="E47" s="1865"/>
      <c r="F47" s="989">
        <v>2</v>
      </c>
      <c r="G47" s="1124"/>
      <c r="H47" s="990"/>
      <c r="I47" s="531">
        <f t="shared" ca="1" si="6"/>
        <v>0</v>
      </c>
      <c r="J47" s="991"/>
      <c r="K47" s="992"/>
      <c r="L47" s="993"/>
      <c r="M47" s="988"/>
    </row>
    <row r="48" spans="2:13" ht="19.5" customHeight="1">
      <c r="B48" s="995"/>
      <c r="C48" s="996"/>
      <c r="D48" s="1866"/>
      <c r="E48" s="1867"/>
      <c r="F48" s="989">
        <v>2</v>
      </c>
      <c r="G48" s="1125"/>
      <c r="H48" s="997"/>
      <c r="I48" s="532">
        <f ca="1">IF((OFFSET(I48,-1,0)+G48-H48)&gt;=0,OFFSET(I48,-1,0)+G48-H48,"")</f>
        <v>0</v>
      </c>
      <c r="J48" s="998"/>
      <c r="K48" s="999"/>
      <c r="L48" s="1000"/>
      <c r="M48" s="988"/>
    </row>
    <row r="49" spans="2:13" ht="19.5" customHeight="1">
      <c r="B49" s="994"/>
      <c r="C49" s="981"/>
      <c r="D49" s="1868"/>
      <c r="E49" s="1869"/>
      <c r="F49" s="989">
        <v>2</v>
      </c>
      <c r="G49" s="1124"/>
      <c r="H49" s="990"/>
      <c r="I49" s="531">
        <f t="shared" ref="I49:I50" ca="1" si="7">IF((OFFSET(I49,-1,0)+G49-H49)&gt;=0,OFFSET(I49,-1,0)+G49-H49,"")</f>
        <v>0</v>
      </c>
      <c r="J49" s="991"/>
      <c r="K49" s="992"/>
      <c r="L49" s="993"/>
      <c r="M49" s="988"/>
    </row>
    <row r="50" spans="2:13" ht="19.5" customHeight="1">
      <c r="B50" s="994"/>
      <c r="C50" s="981"/>
      <c r="D50" s="1864"/>
      <c r="E50" s="1865"/>
      <c r="F50" s="989">
        <v>2</v>
      </c>
      <c r="G50" s="1124"/>
      <c r="H50" s="990"/>
      <c r="I50" s="531">
        <f t="shared" ca="1" si="7"/>
        <v>0</v>
      </c>
      <c r="J50" s="991"/>
      <c r="K50" s="992"/>
      <c r="L50" s="993"/>
      <c r="M50" s="988"/>
    </row>
    <row r="51" spans="2:13" ht="19.5" customHeight="1">
      <c r="B51" s="994"/>
      <c r="C51" s="981"/>
      <c r="D51" s="1864"/>
      <c r="E51" s="1865"/>
      <c r="F51" s="989">
        <v>2</v>
      </c>
      <c r="G51" s="1124"/>
      <c r="H51" s="990"/>
      <c r="I51" s="531">
        <f ca="1">IF((OFFSET(I51,-1,0)+G51-H51)&gt;=0,OFFSET(I51,-1,0)+G51-H51,"")</f>
        <v>0</v>
      </c>
      <c r="J51" s="991"/>
      <c r="K51" s="992"/>
      <c r="L51" s="993"/>
      <c r="M51" s="988"/>
    </row>
    <row r="52" spans="2:13" ht="19.5" customHeight="1">
      <c r="B52" s="994"/>
      <c r="C52" s="981"/>
      <c r="D52" s="1864"/>
      <c r="E52" s="1865"/>
      <c r="F52" s="989">
        <v>2</v>
      </c>
      <c r="G52" s="1124"/>
      <c r="H52" s="990"/>
      <c r="I52" s="531">
        <f t="shared" ref="I52:I53" ca="1" si="8">IF((OFFSET(I52,-1,0)+G52-H52)&gt;=0,OFFSET(I52,-1,0)+G52-H52,"")</f>
        <v>0</v>
      </c>
      <c r="J52" s="991"/>
      <c r="K52" s="992"/>
      <c r="L52" s="993"/>
      <c r="M52" s="988"/>
    </row>
    <row r="53" spans="2:13" ht="19.5" customHeight="1">
      <c r="B53" s="994"/>
      <c r="C53" s="981"/>
      <c r="D53" s="1864"/>
      <c r="E53" s="1865"/>
      <c r="F53" s="989">
        <v>2</v>
      </c>
      <c r="G53" s="1124"/>
      <c r="H53" s="990"/>
      <c r="I53" s="531">
        <f t="shared" ca="1" si="8"/>
        <v>0</v>
      </c>
      <c r="J53" s="991"/>
      <c r="K53" s="992"/>
      <c r="L53" s="993"/>
      <c r="M53" s="988"/>
    </row>
    <row r="54" spans="2:13" ht="19.5" customHeight="1">
      <c r="B54" s="994"/>
      <c r="C54" s="981"/>
      <c r="D54" s="1864"/>
      <c r="E54" s="1865"/>
      <c r="F54" s="989">
        <v>2</v>
      </c>
      <c r="G54" s="1124"/>
      <c r="H54" s="990"/>
      <c r="I54" s="531">
        <f ca="1">IF((OFFSET(I54,-1,0)+G54-H54)&gt;=0,OFFSET(I54,-1,0)+G54-H54,"")</f>
        <v>0</v>
      </c>
      <c r="J54" s="991"/>
      <c r="K54" s="992"/>
      <c r="L54" s="993"/>
      <c r="M54" s="988"/>
    </row>
    <row r="55" spans="2:13" ht="19.5" customHeight="1">
      <c r="B55" s="994"/>
      <c r="C55" s="981"/>
      <c r="D55" s="1864"/>
      <c r="E55" s="1865"/>
      <c r="F55" s="989">
        <v>2</v>
      </c>
      <c r="G55" s="1124"/>
      <c r="H55" s="990"/>
      <c r="I55" s="531">
        <f ca="1">IF((OFFSET(I55,-1,0)+G55-H55)&gt;=0,OFFSET(I55,-1,0)+G55-H55,"")</f>
        <v>0</v>
      </c>
      <c r="J55" s="991"/>
      <c r="K55" s="992"/>
      <c r="L55" s="993"/>
      <c r="M55" s="988"/>
    </row>
    <row r="56" spans="2:13" ht="19.5" customHeight="1">
      <c r="B56" s="994"/>
      <c r="C56" s="981"/>
      <c r="D56" s="1864"/>
      <c r="E56" s="1865"/>
      <c r="F56" s="989">
        <v>2</v>
      </c>
      <c r="G56" s="1124"/>
      <c r="H56" s="990"/>
      <c r="I56" s="531">
        <f ca="1">IF((OFFSET(I56,-1,0)+G56-H56)&gt;=0,OFFSET(I56,-1,0)+G56-H56,"")</f>
        <v>0</v>
      </c>
      <c r="J56" s="991"/>
      <c r="K56" s="992"/>
      <c r="L56" s="993"/>
      <c r="M56" s="988"/>
    </row>
    <row r="57" spans="2:13" ht="19.5" customHeight="1">
      <c r="B57" s="994"/>
      <c r="C57" s="981"/>
      <c r="D57" s="1864"/>
      <c r="E57" s="1865"/>
      <c r="F57" s="989">
        <v>2</v>
      </c>
      <c r="G57" s="1124"/>
      <c r="H57" s="990"/>
      <c r="I57" s="531">
        <f ca="1">IF((OFFSET(I57,-1,0)+G57-H57)&gt;=0,OFFSET(I57,-1,0)+G57-H57,"")</f>
        <v>0</v>
      </c>
      <c r="J57" s="991"/>
      <c r="K57" s="992"/>
      <c r="L57" s="993"/>
      <c r="M57" s="988"/>
    </row>
    <row r="58" spans="2:13" ht="19.5" customHeight="1">
      <c r="B58" s="994"/>
      <c r="C58" s="981"/>
      <c r="D58" s="1864"/>
      <c r="E58" s="1865"/>
      <c r="F58" s="989">
        <v>2</v>
      </c>
      <c r="G58" s="1124"/>
      <c r="H58" s="990"/>
      <c r="I58" s="531">
        <f t="shared" ref="I58:I60" ca="1" si="9">IF((OFFSET(I58,-1,0)+G58-H58)&gt;=0,OFFSET(I58,-1,0)+G58-H58,"")</f>
        <v>0</v>
      </c>
      <c r="J58" s="991"/>
      <c r="K58" s="992"/>
      <c r="L58" s="993"/>
      <c r="M58" s="988"/>
    </row>
    <row r="59" spans="2:13" ht="19.5" customHeight="1">
      <c r="B59" s="994"/>
      <c r="C59" s="981"/>
      <c r="D59" s="1864"/>
      <c r="E59" s="1865"/>
      <c r="F59" s="989">
        <v>2</v>
      </c>
      <c r="G59" s="1124"/>
      <c r="H59" s="990"/>
      <c r="I59" s="531">
        <f t="shared" ca="1" si="9"/>
        <v>0</v>
      </c>
      <c r="J59" s="991"/>
      <c r="K59" s="992"/>
      <c r="L59" s="993"/>
      <c r="M59" s="988"/>
    </row>
    <row r="60" spans="2:13" ht="19.5" customHeight="1">
      <c r="B60" s="980"/>
      <c r="C60" s="981"/>
      <c r="D60" s="1864"/>
      <c r="E60" s="1865"/>
      <c r="F60" s="989">
        <v>2</v>
      </c>
      <c r="G60" s="1124"/>
      <c r="H60" s="990"/>
      <c r="I60" s="531">
        <f t="shared" ca="1" si="9"/>
        <v>0</v>
      </c>
      <c r="J60" s="991"/>
      <c r="K60" s="992"/>
      <c r="L60" s="993"/>
      <c r="M60" s="988"/>
    </row>
    <row r="61" spans="2:13" ht="19.5" customHeight="1">
      <c r="B61" s="994"/>
      <c r="C61" s="981"/>
      <c r="D61" s="1864"/>
      <c r="E61" s="1865"/>
      <c r="F61" s="989">
        <v>2</v>
      </c>
      <c r="G61" s="1124"/>
      <c r="H61" s="990"/>
      <c r="I61" s="533">
        <f ca="1">IF((OFFSET(I61,-1,0)+G61-H61)&gt;=0,OFFSET(I61,-1,0)+G61-H61,"")</f>
        <v>0</v>
      </c>
      <c r="J61" s="991"/>
      <c r="K61" s="992"/>
      <c r="L61" s="993"/>
      <c r="M61" s="988"/>
    </row>
    <row r="62" spans="2:13" ht="19.5" customHeight="1">
      <c r="B62" s="994"/>
      <c r="C62" s="981"/>
      <c r="D62" s="1864"/>
      <c r="E62" s="1865"/>
      <c r="F62" s="989">
        <v>2</v>
      </c>
      <c r="G62" s="1124"/>
      <c r="H62" s="990"/>
      <c r="I62" s="531">
        <f ca="1">IF((OFFSET(I62,-1,0)+G62-H62)&gt;=0,OFFSET(I62,-1,0)+G62-H62,"")</f>
        <v>0</v>
      </c>
      <c r="J62" s="991"/>
      <c r="K62" s="992"/>
      <c r="L62" s="993"/>
      <c r="M62" s="988"/>
    </row>
    <row r="63" spans="2:13" ht="19.5" customHeight="1">
      <c r="B63" s="994"/>
      <c r="C63" s="981"/>
      <c r="D63" s="1864"/>
      <c r="E63" s="1865"/>
      <c r="F63" s="989">
        <v>2</v>
      </c>
      <c r="G63" s="1123"/>
      <c r="H63" s="984"/>
      <c r="I63" s="531">
        <f t="shared" ref="I63:I64" ca="1" si="10">IF((OFFSET(I63,-1,0)+G63-H63)&gt;=0,OFFSET(I63,-1,0)+G63-H63,"")</f>
        <v>0</v>
      </c>
      <c r="J63" s="991"/>
      <c r="K63" s="992"/>
      <c r="L63" s="993"/>
      <c r="M63" s="988"/>
    </row>
    <row r="64" spans="2:13" ht="19.5" customHeight="1">
      <c r="B64" s="994"/>
      <c r="C64" s="981"/>
      <c r="D64" s="1864"/>
      <c r="E64" s="1865"/>
      <c r="F64" s="989">
        <v>2</v>
      </c>
      <c r="G64" s="1124"/>
      <c r="H64" s="990"/>
      <c r="I64" s="531">
        <f t="shared" ca="1" si="10"/>
        <v>0</v>
      </c>
      <c r="J64" s="991"/>
      <c r="K64" s="992"/>
      <c r="L64" s="993"/>
      <c r="M64" s="988"/>
    </row>
    <row r="65" spans="2:13" ht="19.5" customHeight="1">
      <c r="B65" s="995"/>
      <c r="C65" s="996"/>
      <c r="D65" s="1866"/>
      <c r="E65" s="1867"/>
      <c r="F65" s="989">
        <v>2</v>
      </c>
      <c r="G65" s="1125"/>
      <c r="H65" s="997"/>
      <c r="I65" s="532">
        <f ca="1">IF((OFFSET(I65,-1,0)+G65-H65)&gt;=0,OFFSET(I65,-1,0)+G65-H65,"")</f>
        <v>0</v>
      </c>
      <c r="J65" s="998"/>
      <c r="K65" s="999"/>
      <c r="L65" s="1000"/>
      <c r="M65" s="988"/>
    </row>
    <row r="66" spans="2:13" ht="19.5" customHeight="1">
      <c r="B66" s="994"/>
      <c r="C66" s="981"/>
      <c r="D66" s="1868"/>
      <c r="E66" s="1869"/>
      <c r="F66" s="989">
        <v>2</v>
      </c>
      <c r="G66" s="1124"/>
      <c r="H66" s="990"/>
      <c r="I66" s="531">
        <f t="shared" ref="I66:I67" ca="1" si="11">IF((OFFSET(I66,-1,0)+G66-H66)&gt;=0,OFFSET(I66,-1,0)+G66-H66,"")</f>
        <v>0</v>
      </c>
      <c r="J66" s="991"/>
      <c r="K66" s="992"/>
      <c r="L66" s="993"/>
      <c r="M66" s="988"/>
    </row>
    <row r="67" spans="2:13" ht="19.5" customHeight="1">
      <c r="B67" s="994"/>
      <c r="C67" s="981"/>
      <c r="D67" s="1864"/>
      <c r="E67" s="1865"/>
      <c r="F67" s="989">
        <v>2</v>
      </c>
      <c r="G67" s="1124"/>
      <c r="H67" s="990"/>
      <c r="I67" s="531">
        <f t="shared" ca="1" si="11"/>
        <v>0</v>
      </c>
      <c r="J67" s="991"/>
      <c r="K67" s="992"/>
      <c r="L67" s="993"/>
      <c r="M67" s="988"/>
    </row>
    <row r="68" spans="2:13" ht="19.5" customHeight="1">
      <c r="B68" s="994"/>
      <c r="C68" s="981"/>
      <c r="D68" s="1864"/>
      <c r="E68" s="1865"/>
      <c r="F68" s="989">
        <v>2</v>
      </c>
      <c r="G68" s="1124"/>
      <c r="H68" s="990"/>
      <c r="I68" s="531">
        <f ca="1">IF((OFFSET(I68,-1,0)+G68-H68)&gt;=0,OFFSET(I68,-1,0)+G68-H68,"")</f>
        <v>0</v>
      </c>
      <c r="J68" s="991"/>
      <c r="K68" s="992"/>
      <c r="L68" s="993"/>
      <c r="M68" s="988"/>
    </row>
    <row r="69" spans="2:13" ht="19.5" customHeight="1">
      <c r="B69" s="994"/>
      <c r="C69" s="981"/>
      <c r="D69" s="1864"/>
      <c r="E69" s="1865"/>
      <c r="F69" s="989">
        <v>2</v>
      </c>
      <c r="G69" s="1124"/>
      <c r="H69" s="990"/>
      <c r="I69" s="531">
        <f t="shared" ref="I69:I70" ca="1" si="12">IF((OFFSET(I69,-1,0)+G69-H69)&gt;=0,OFFSET(I69,-1,0)+G69-H69,"")</f>
        <v>0</v>
      </c>
      <c r="J69" s="991"/>
      <c r="K69" s="992"/>
      <c r="L69" s="993"/>
      <c r="M69" s="988"/>
    </row>
    <row r="70" spans="2:13" ht="19.5" customHeight="1">
      <c r="B70" s="994"/>
      <c r="C70" s="981"/>
      <c r="D70" s="1864"/>
      <c r="E70" s="1865"/>
      <c r="F70" s="989">
        <v>2</v>
      </c>
      <c r="G70" s="1124"/>
      <c r="H70" s="990"/>
      <c r="I70" s="531">
        <f t="shared" ca="1" si="12"/>
        <v>0</v>
      </c>
      <c r="J70" s="991"/>
      <c r="K70" s="992"/>
      <c r="L70" s="993"/>
      <c r="M70" s="988"/>
    </row>
    <row r="71" spans="2:13" ht="19.5" customHeight="1">
      <c r="B71" s="994"/>
      <c r="C71" s="981"/>
      <c r="D71" s="1864"/>
      <c r="E71" s="1865"/>
      <c r="F71" s="989">
        <v>2</v>
      </c>
      <c r="G71" s="1124"/>
      <c r="H71" s="990"/>
      <c r="I71" s="531">
        <f t="shared" ref="I71" ca="1" si="13">IF((OFFSET(I71,-1,0)+G71-H71)&gt;=0,OFFSET(I71,-1,0)+G71-H71,"")</f>
        <v>0</v>
      </c>
      <c r="J71" s="991"/>
      <c r="K71" s="992"/>
      <c r="L71" s="993"/>
      <c r="M71" s="988"/>
    </row>
    <row r="72" spans="2:13" ht="19.5" customHeight="1">
      <c r="B72" s="994"/>
      <c r="C72" s="981"/>
      <c r="D72" s="1864"/>
      <c r="E72" s="1865"/>
      <c r="F72" s="989">
        <v>2</v>
      </c>
      <c r="G72" s="1124"/>
      <c r="H72" s="990"/>
      <c r="I72" s="531">
        <f ca="1">IF((OFFSET(I72,-1,0)+G72-H72)&gt;=0,OFFSET(I72,-1,0)+G72-H72,"")</f>
        <v>0</v>
      </c>
      <c r="J72" s="991"/>
      <c r="K72" s="992"/>
      <c r="L72" s="993"/>
      <c r="M72" s="988"/>
    </row>
    <row r="73" spans="2:13" ht="19.5" customHeight="1">
      <c r="B73" s="994"/>
      <c r="C73" s="981"/>
      <c r="D73" s="1864"/>
      <c r="E73" s="1865"/>
      <c r="F73" s="989">
        <v>2</v>
      </c>
      <c r="G73" s="1124"/>
      <c r="H73" s="990"/>
      <c r="I73" s="531">
        <f ca="1">IF((OFFSET(I73,-1,0)+G73-H73)&gt;=0,OFFSET(I73,-1,0)+G73-H73,"")</f>
        <v>0</v>
      </c>
      <c r="J73" s="991"/>
      <c r="K73" s="992"/>
      <c r="L73" s="993"/>
      <c r="M73" s="988"/>
    </row>
    <row r="74" spans="2:13" ht="19.5" customHeight="1">
      <c r="B74" s="994"/>
      <c r="C74" s="981"/>
      <c r="D74" s="1864"/>
      <c r="E74" s="1865"/>
      <c r="F74" s="989">
        <v>2</v>
      </c>
      <c r="G74" s="1124"/>
      <c r="H74" s="990"/>
      <c r="I74" s="531">
        <f ca="1">IF((OFFSET(I74,-1,0)+G74-H74)&gt;=0,OFFSET(I74,-1,0)+G74-H74,"")</f>
        <v>0</v>
      </c>
      <c r="J74" s="991"/>
      <c r="K74" s="992"/>
      <c r="L74" s="993"/>
      <c r="M74" s="988"/>
    </row>
    <row r="75" spans="2:13" ht="19.5" customHeight="1">
      <c r="B75" s="994"/>
      <c r="C75" s="981"/>
      <c r="D75" s="1864"/>
      <c r="E75" s="1865"/>
      <c r="F75" s="989">
        <v>2</v>
      </c>
      <c r="G75" s="1124"/>
      <c r="H75" s="990"/>
      <c r="I75" s="531">
        <f ca="1">IF((OFFSET(I75,-1,0)+G75-H75)&gt;=0,OFFSET(I75,-1,0)+G75-H75,"")</f>
        <v>0</v>
      </c>
      <c r="J75" s="991"/>
      <c r="K75" s="992"/>
      <c r="L75" s="993"/>
      <c r="M75" s="988"/>
    </row>
    <row r="76" spans="2:13" ht="19.5" customHeight="1">
      <c r="B76" s="994"/>
      <c r="C76" s="981"/>
      <c r="D76" s="1864"/>
      <c r="E76" s="1865"/>
      <c r="F76" s="989">
        <v>2</v>
      </c>
      <c r="G76" s="1124"/>
      <c r="H76" s="990"/>
      <c r="I76" s="531">
        <f t="shared" ref="I76" ca="1" si="14">IF((OFFSET(I76,-1,0)+G76-H76)&gt;=0,OFFSET(I76,-1,0)+G76-H76,"")</f>
        <v>0</v>
      </c>
      <c r="J76" s="991"/>
      <c r="K76" s="992"/>
      <c r="L76" s="993"/>
      <c r="M76" s="988"/>
    </row>
    <row r="77" spans="2:13" ht="19.5" customHeight="1">
      <c r="B77" s="994"/>
      <c r="C77" s="981"/>
      <c r="D77" s="1864"/>
      <c r="E77" s="1865"/>
      <c r="F77" s="989">
        <v>2</v>
      </c>
      <c r="G77" s="1124"/>
      <c r="H77" s="990"/>
      <c r="I77" s="531">
        <f t="shared" ca="1" si="0"/>
        <v>0</v>
      </c>
      <c r="J77" s="991"/>
      <c r="K77" s="992"/>
      <c r="L77" s="993"/>
      <c r="M77" s="988"/>
    </row>
    <row r="78" spans="2:13" ht="16.5" customHeight="1" thickBot="1">
      <c r="B78" s="910"/>
      <c r="C78" s="1001"/>
      <c r="D78" s="1002" t="s">
        <v>1413</v>
      </c>
      <c r="E78" s="1003"/>
      <c r="F78" s="911"/>
      <c r="G78" s="912"/>
      <c r="H78" s="913"/>
      <c r="I78" s="914"/>
      <c r="J78" s="915"/>
      <c r="K78" s="916"/>
      <c r="L78" s="917"/>
      <c r="M78" s="918"/>
    </row>
    <row r="79" spans="2:13" ht="19.5" customHeight="1" thickTop="1">
      <c r="B79" s="1888" t="s">
        <v>981</v>
      </c>
      <c r="C79" s="1889"/>
      <c r="D79" s="1889"/>
      <c r="E79" s="1889"/>
      <c r="F79" s="1890"/>
      <c r="G79" s="530" t="str">
        <f ca="1">IF(SUM(G8:OFFSET(G79,-1,0))&gt;0,SUM(G8:OFFSET(G79,-1,0)),"")</f>
        <v/>
      </c>
      <c r="H79" s="529" t="str">
        <f ca="1">IF(SUM(H8:OFFSET(H79,-1,0))&gt;0,SUM(H8:OFFSET(H79,-1,0)),"")</f>
        <v/>
      </c>
      <c r="I79" s="528" t="str">
        <f ca="1">IFERROR(SUM(G79-H79),"")</f>
        <v/>
      </c>
      <c r="J79" s="1004"/>
      <c r="K79" s="1005"/>
      <c r="L79" s="1006"/>
      <c r="M79" s="1007"/>
    </row>
    <row r="80" spans="2:13" ht="18.75" customHeight="1">
      <c r="B80" s="1008" t="s">
        <v>1474</v>
      </c>
      <c r="C80" s="1009"/>
      <c r="D80" s="1010"/>
      <c r="E80" s="1010"/>
      <c r="F80" s="527"/>
      <c r="G80" s="527"/>
      <c r="H80" s="526"/>
      <c r="I80" s="1011"/>
      <c r="J80" s="1011"/>
      <c r="K80" s="1011"/>
    </row>
    <row r="81" spans="1:21" ht="14.25" customHeight="1">
      <c r="B81" s="1012"/>
      <c r="C81" s="1012"/>
      <c r="D81" s="1012"/>
      <c r="E81" s="1012"/>
      <c r="F81" s="1012"/>
      <c r="G81" s="1012"/>
      <c r="H81" s="1012"/>
      <c r="I81" s="1012"/>
      <c r="J81" s="1012"/>
      <c r="K81" s="1012"/>
      <c r="P81" s="1013"/>
      <c r="Q81" s="1013"/>
      <c r="R81" s="1013"/>
      <c r="S81" s="1013"/>
      <c r="T81" s="1013"/>
      <c r="U81" s="1013"/>
    </row>
    <row r="82" spans="1:21" s="1022" customFormat="1" ht="19.5" customHeight="1">
      <c r="A82" s="1014"/>
      <c r="B82" s="1015" t="s">
        <v>989</v>
      </c>
      <c r="C82" s="1016">
        <v>1</v>
      </c>
      <c r="D82" s="1891" t="s">
        <v>990</v>
      </c>
      <c r="E82" s="1891"/>
      <c r="F82" s="979"/>
      <c r="G82" s="1017" t="s">
        <v>989</v>
      </c>
      <c r="H82" s="1018">
        <v>2</v>
      </c>
      <c r="I82" s="1019" t="s">
        <v>988</v>
      </c>
      <c r="J82" s="979"/>
      <c r="K82" s="1020" t="s">
        <v>987</v>
      </c>
      <c r="L82" s="1021"/>
      <c r="N82" s="1014"/>
      <c r="O82" s="1023"/>
    </row>
    <row r="83" spans="1:21" s="1022" customFormat="1" ht="19.5" customHeight="1">
      <c r="A83" s="1014"/>
      <c r="B83" s="1892" t="s">
        <v>228</v>
      </c>
      <c r="C83" s="1892"/>
      <c r="D83" s="1893" t="s">
        <v>986</v>
      </c>
      <c r="E83" s="1894"/>
      <c r="F83" s="1024"/>
      <c r="G83" s="1892" t="s">
        <v>228</v>
      </c>
      <c r="H83" s="1892"/>
      <c r="I83" s="1893" t="s">
        <v>986</v>
      </c>
      <c r="J83" s="1895"/>
      <c r="K83" s="1894"/>
      <c r="L83" s="1025"/>
      <c r="N83" s="1014"/>
    </row>
    <row r="84" spans="1:21" s="1022" customFormat="1" ht="19.5" customHeight="1">
      <c r="A84" s="1014"/>
      <c r="B84" s="1892"/>
      <c r="C84" s="1892"/>
      <c r="D84" s="962" t="s">
        <v>985</v>
      </c>
      <c r="E84" s="525" t="s">
        <v>984</v>
      </c>
      <c r="F84" s="1024"/>
      <c r="G84" s="1892"/>
      <c r="H84" s="1892"/>
      <c r="I84" s="962" t="s">
        <v>985</v>
      </c>
      <c r="J84" s="1896" t="s">
        <v>984</v>
      </c>
      <c r="K84" s="1897"/>
      <c r="L84" s="1025"/>
      <c r="N84" s="1014"/>
    </row>
    <row r="85" spans="1:21" s="1022" customFormat="1" ht="19.5" customHeight="1">
      <c r="A85" s="1014"/>
      <c r="B85" s="1883" t="s">
        <v>300</v>
      </c>
      <c r="C85" s="1883"/>
      <c r="D85" s="524">
        <f>SUMIFS($G$8:$G$78,$C$8:$C$78,B85,$F$8:$F$78,$C$82)</f>
        <v>0</v>
      </c>
      <c r="E85" s="523"/>
      <c r="F85" s="1024"/>
      <c r="G85" s="1883" t="s">
        <v>300</v>
      </c>
      <c r="H85" s="1883"/>
      <c r="I85" s="524">
        <f>SUMIFS($G$8:$G$78,$C$8:$C$78,G85,$F$8:$F$78,$H$82)</f>
        <v>0</v>
      </c>
      <c r="J85" s="1886"/>
      <c r="K85" s="1887"/>
      <c r="L85" s="1025"/>
      <c r="N85" s="1014"/>
    </row>
    <row r="86" spans="1:21" s="1022" customFormat="1" ht="19.5" customHeight="1">
      <c r="A86" s="1014"/>
      <c r="B86" s="1883" t="s">
        <v>311</v>
      </c>
      <c r="C86" s="1883"/>
      <c r="D86" s="522">
        <f>SUMIFS($G$8:$G$78,$C$8:$C$78,B86,$F$8:$F$78,$C$82)</f>
        <v>0</v>
      </c>
      <c r="E86" s="523"/>
      <c r="F86" s="1024"/>
      <c r="G86" s="1883" t="s">
        <v>311</v>
      </c>
      <c r="H86" s="1883"/>
      <c r="I86" s="522">
        <f>SUMIFS($G$8:$G$78,$C$8:$C$78,G86,$F$8:$F$78,$H$82)</f>
        <v>0</v>
      </c>
      <c r="J86" s="1886"/>
      <c r="K86" s="1887"/>
      <c r="L86" s="1025"/>
      <c r="N86" s="1014"/>
    </row>
    <row r="87" spans="1:21" s="1022" customFormat="1" ht="19.5" customHeight="1">
      <c r="A87" s="1014"/>
      <c r="B87" s="1883" t="s">
        <v>320</v>
      </c>
      <c r="C87" s="1883"/>
      <c r="D87" s="522">
        <f>SUMIFS($G$8:$G$78,$C$8:$C$78,B87,$F$8:$F$78,$C$82)</f>
        <v>0</v>
      </c>
      <c r="E87" s="523"/>
      <c r="F87" s="1024"/>
      <c r="G87" s="1883" t="s">
        <v>320</v>
      </c>
      <c r="H87" s="1883"/>
      <c r="I87" s="522">
        <f>SUMIFS($G$8:$G$78,$C$8:$C$78,G87,$F$8:$F$78,$H$82)</f>
        <v>0</v>
      </c>
      <c r="J87" s="1886"/>
      <c r="K87" s="1887"/>
      <c r="L87" s="1025"/>
      <c r="N87" s="1014"/>
    </row>
    <row r="88" spans="1:21" s="1022" customFormat="1" ht="19.5" customHeight="1">
      <c r="A88" s="1014"/>
      <c r="B88" s="1883" t="s">
        <v>325</v>
      </c>
      <c r="C88" s="1883"/>
      <c r="D88" s="521"/>
      <c r="E88" s="520">
        <f>SUMIFS($H$8:$H$78,$C$8:$C$78,B88,$F$8:$F$78,$C$82)</f>
        <v>0</v>
      </c>
      <c r="F88" s="1024"/>
      <c r="G88" s="1883" t="s">
        <v>325</v>
      </c>
      <c r="H88" s="1883"/>
      <c r="I88" s="521"/>
      <c r="J88" s="1039"/>
      <c r="K88" s="1040">
        <f>SUMIFS($H$8:$H$78,$C$8:$C$78,G88,$F$8:$F$78,$H$82)</f>
        <v>0</v>
      </c>
      <c r="L88" s="1025"/>
      <c r="N88" s="1014"/>
    </row>
    <row r="89" spans="1:21" s="1022" customFormat="1" ht="19.5" customHeight="1">
      <c r="A89" s="1014"/>
      <c r="B89" s="1883" t="s">
        <v>334</v>
      </c>
      <c r="C89" s="1883"/>
      <c r="D89" s="521"/>
      <c r="E89" s="520">
        <f>SUMIFS($H$8:$H$78,$C$8:$C$78,B89,$F$8:$F$78,$C$82)</f>
        <v>0</v>
      </c>
      <c r="F89" s="1024"/>
      <c r="G89" s="1883" t="s">
        <v>334</v>
      </c>
      <c r="H89" s="1883"/>
      <c r="I89" s="521"/>
      <c r="J89" s="1039"/>
      <c r="K89" s="1040">
        <f>SUMIFS($H$8:$H$78,$C$8:$C$78,G89,$F$8:$F$78,$H$82)</f>
        <v>0</v>
      </c>
      <c r="L89" s="1025"/>
      <c r="N89" s="1014"/>
    </row>
    <row r="90" spans="1:21" s="1022" customFormat="1" ht="19.5" customHeight="1">
      <c r="A90" s="1014"/>
      <c r="B90" s="1883" t="s">
        <v>339</v>
      </c>
      <c r="C90" s="1883"/>
      <c r="D90" s="521"/>
      <c r="E90" s="520">
        <f>SUMIFS($H$8:$H$78,$C$8:$C$78,B90,$F$8:$F$78,$C$82)</f>
        <v>0</v>
      </c>
      <c r="F90" s="1024"/>
      <c r="G90" s="1883" t="s">
        <v>339</v>
      </c>
      <c r="H90" s="1883"/>
      <c r="I90" s="521"/>
      <c r="J90" s="1039"/>
      <c r="K90" s="1040">
        <f>SUMIFS($H$8:$H$78,$C$8:$C$78,G90,$F$8:$F$78,$H$82)</f>
        <v>0</v>
      </c>
      <c r="L90" s="1025"/>
      <c r="N90" s="1014"/>
    </row>
    <row r="91" spans="1:21" s="1022" customFormat="1" ht="19.5" customHeight="1">
      <c r="A91" s="1014"/>
      <c r="B91" s="1883" t="s">
        <v>342</v>
      </c>
      <c r="C91" s="1883"/>
      <c r="D91" s="521"/>
      <c r="E91" s="520">
        <f>SUMIFS($H$8:$H$78,$C$8:$C$78,B91,$F$8:$F$78,$C$82)</f>
        <v>0</v>
      </c>
      <c r="F91" s="1024"/>
      <c r="G91" s="1883" t="s">
        <v>342</v>
      </c>
      <c r="H91" s="1883"/>
      <c r="I91" s="521"/>
      <c r="J91" s="1039"/>
      <c r="K91" s="1040">
        <f>SUMIFS($H$8:$H$78,$C$8:$C$78,G91,$F$8:$F$78,$H$82)</f>
        <v>0</v>
      </c>
      <c r="L91" s="1025"/>
      <c r="N91" s="1014"/>
    </row>
    <row r="92" spans="1:21" s="1022" customFormat="1" ht="19.5" customHeight="1">
      <c r="A92" s="1014"/>
      <c r="B92" s="1883" t="s">
        <v>348</v>
      </c>
      <c r="C92" s="1883"/>
      <c r="D92" s="519"/>
      <c r="E92" s="520">
        <f>SUMIFS($H$8:$H$78,$C$8:$C$78,B92,$F$8:$F$78,$C$82)</f>
        <v>0</v>
      </c>
      <c r="F92" s="1024"/>
      <c r="G92" s="1883" t="s">
        <v>348</v>
      </c>
      <c r="H92" s="1883"/>
      <c r="I92" s="519"/>
      <c r="J92" s="1039"/>
      <c r="K92" s="1040">
        <f>SUMIFS($H$8:$H$78,$C$8:$C$78,G92,$F$8:$F$78,$H$82)</f>
        <v>0</v>
      </c>
      <c r="L92" s="1025"/>
      <c r="N92" s="1014"/>
    </row>
    <row r="93" spans="1:21" s="1022" customFormat="1" ht="19.5" customHeight="1" thickBot="1">
      <c r="A93" s="1014"/>
      <c r="B93" s="1876" t="s">
        <v>983</v>
      </c>
      <c r="C93" s="1876"/>
      <c r="D93" s="517"/>
      <c r="E93" s="518">
        <f>D94-SUM(E85:E92)</f>
        <v>0</v>
      </c>
      <c r="F93" s="1024"/>
      <c r="G93" s="1877" t="s">
        <v>982</v>
      </c>
      <c r="H93" s="1877"/>
      <c r="I93" s="517"/>
      <c r="J93" s="1041"/>
      <c r="K93" s="1042">
        <f>I94-SUM(J85:K92)</f>
        <v>0</v>
      </c>
      <c r="L93" s="1025"/>
      <c r="N93" s="1014"/>
    </row>
    <row r="94" spans="1:21" s="1022" customFormat="1" ht="19.5" customHeight="1" thickTop="1">
      <c r="A94" s="1014"/>
      <c r="B94" s="1880" t="s">
        <v>981</v>
      </c>
      <c r="C94" s="1880"/>
      <c r="D94" s="963">
        <f>SUM(D85:D93)</f>
        <v>0</v>
      </c>
      <c r="E94" s="516">
        <f>SUM(E85:E93)</f>
        <v>0</v>
      </c>
      <c r="F94" s="1024"/>
      <c r="G94" s="1880" t="s">
        <v>981</v>
      </c>
      <c r="H94" s="1880"/>
      <c r="I94" s="963">
        <f>SUM(I85:I93)</f>
        <v>0</v>
      </c>
      <c r="J94" s="1881">
        <f>SUM(J85:K93)</f>
        <v>0</v>
      </c>
      <c r="K94" s="1882"/>
      <c r="L94" s="1025"/>
      <c r="N94" s="1014"/>
    </row>
    <row r="95" spans="1:21" s="1022" customFormat="1" ht="7.5" customHeight="1">
      <c r="A95" s="1014"/>
      <c r="B95" s="1026"/>
      <c r="C95" s="1027"/>
      <c r="D95" s="1028"/>
      <c r="E95" s="1029"/>
      <c r="G95" s="1030"/>
      <c r="H95" s="514"/>
      <c r="I95" s="515"/>
      <c r="J95" s="515"/>
      <c r="K95" s="514"/>
      <c r="L95" s="1021"/>
      <c r="N95" s="1014"/>
      <c r="O95" s="1025"/>
    </row>
    <row r="96" spans="1:21" s="1031" customFormat="1" ht="18" customHeight="1">
      <c r="B96" s="1032" t="s">
        <v>980</v>
      </c>
      <c r="C96" s="1033"/>
      <c r="D96" s="1032"/>
      <c r="E96" s="1032"/>
      <c r="F96" s="1032"/>
      <c r="G96" s="1032"/>
      <c r="H96" s="1032"/>
      <c r="I96" s="1032"/>
      <c r="J96" s="1034"/>
      <c r="K96" s="1034"/>
      <c r="L96" s="1034"/>
    </row>
    <row r="97" spans="2:12" s="1031" customFormat="1" ht="18" customHeight="1">
      <c r="B97" s="1035" t="s">
        <v>979</v>
      </c>
      <c r="C97" s="1035" t="s">
        <v>978</v>
      </c>
      <c r="D97" s="1873" t="s">
        <v>977</v>
      </c>
      <c r="E97" s="1874"/>
      <c r="F97" s="1874"/>
      <c r="G97" s="1874"/>
      <c r="H97" s="1874"/>
      <c r="I97" s="1874"/>
      <c r="J97" s="1874"/>
      <c r="K97" s="1874"/>
      <c r="L97" s="1875"/>
    </row>
    <row r="98" spans="2:12" s="1031" customFormat="1" ht="18" customHeight="1">
      <c r="B98" s="1035">
        <v>1</v>
      </c>
      <c r="C98" s="1035" t="s">
        <v>976</v>
      </c>
      <c r="D98" s="1870" t="s">
        <v>975</v>
      </c>
      <c r="E98" s="1871"/>
      <c r="F98" s="1871"/>
      <c r="G98" s="1871"/>
      <c r="H98" s="1871"/>
      <c r="I98" s="1871"/>
      <c r="J98" s="1871"/>
      <c r="K98" s="1871"/>
      <c r="L98" s="1872"/>
    </row>
    <row r="99" spans="2:12" s="1031" customFormat="1" ht="18" customHeight="1">
      <c r="B99" s="1035">
        <v>2</v>
      </c>
      <c r="C99" s="1035" t="s">
        <v>974</v>
      </c>
      <c r="D99" s="1870" t="s">
        <v>973</v>
      </c>
      <c r="E99" s="1871"/>
      <c r="F99" s="1871"/>
      <c r="G99" s="1871"/>
      <c r="H99" s="1871"/>
      <c r="I99" s="1871"/>
      <c r="J99" s="1871"/>
      <c r="K99" s="1871"/>
      <c r="L99" s="1872"/>
    </row>
    <row r="100" spans="2:12" s="1031" customFormat="1" ht="18" customHeight="1">
      <c r="B100" s="1035">
        <v>3</v>
      </c>
      <c r="C100" s="1035" t="s">
        <v>972</v>
      </c>
      <c r="D100" s="1870" t="s">
        <v>971</v>
      </c>
      <c r="E100" s="1871"/>
      <c r="F100" s="1871"/>
      <c r="G100" s="1871"/>
      <c r="H100" s="1871"/>
      <c r="I100" s="1871"/>
      <c r="J100" s="1871"/>
      <c r="K100" s="1871"/>
      <c r="L100" s="1872"/>
    </row>
    <row r="101" spans="2:12" s="1031" customFormat="1" ht="18" customHeight="1">
      <c r="B101" s="1035">
        <v>4</v>
      </c>
      <c r="C101" s="1035" t="s">
        <v>970</v>
      </c>
      <c r="D101" s="1870" t="s">
        <v>969</v>
      </c>
      <c r="E101" s="1871"/>
      <c r="F101" s="1871"/>
      <c r="G101" s="1871"/>
      <c r="H101" s="1871"/>
      <c r="I101" s="1871"/>
      <c r="J101" s="1871"/>
      <c r="K101" s="1871"/>
      <c r="L101" s="1872"/>
    </row>
    <row r="102" spans="2:12" s="1031" customFormat="1" ht="24.75" customHeight="1">
      <c r="B102" s="1035">
        <v>5</v>
      </c>
      <c r="C102" s="1036" t="s">
        <v>968</v>
      </c>
      <c r="D102" s="1870" t="s">
        <v>967</v>
      </c>
      <c r="E102" s="1871"/>
      <c r="F102" s="1871"/>
      <c r="G102" s="1871"/>
      <c r="H102" s="1871"/>
      <c r="I102" s="1871"/>
      <c r="J102" s="1871"/>
      <c r="K102" s="1871"/>
      <c r="L102" s="1872"/>
    </row>
    <row r="103" spans="2:12" s="1031" customFormat="1" ht="24.75" customHeight="1">
      <c r="B103" s="1035">
        <v>6</v>
      </c>
      <c r="C103" s="1035" t="s">
        <v>966</v>
      </c>
      <c r="D103" s="1870" t="s">
        <v>965</v>
      </c>
      <c r="E103" s="1871"/>
      <c r="F103" s="1871"/>
      <c r="G103" s="1871"/>
      <c r="H103" s="1871"/>
      <c r="I103" s="1871"/>
      <c r="J103" s="1871"/>
      <c r="K103" s="1871"/>
      <c r="L103" s="1872"/>
    </row>
    <row r="104" spans="2:12" s="1031" customFormat="1" ht="28.5" customHeight="1">
      <c r="B104" s="1037">
        <v>7</v>
      </c>
      <c r="C104" s="1037" t="s">
        <v>964</v>
      </c>
      <c r="D104" s="1870" t="s">
        <v>1465</v>
      </c>
      <c r="E104" s="1871"/>
      <c r="F104" s="1871"/>
      <c r="G104" s="1871"/>
      <c r="H104" s="1871"/>
      <c r="I104" s="1871"/>
      <c r="J104" s="1871"/>
      <c r="K104" s="1871"/>
      <c r="L104" s="1872"/>
    </row>
    <row r="105" spans="2:12" s="1031" customFormat="1" ht="18.75" customHeight="1">
      <c r="B105" s="1037">
        <v>8</v>
      </c>
      <c r="C105" s="1037" t="s">
        <v>963</v>
      </c>
      <c r="D105" s="1870" t="s">
        <v>962</v>
      </c>
      <c r="E105" s="1871"/>
      <c r="F105" s="1871"/>
      <c r="G105" s="1871"/>
      <c r="H105" s="1871"/>
      <c r="I105" s="1871"/>
      <c r="J105" s="1871"/>
      <c r="K105" s="1871"/>
      <c r="L105" s="1872"/>
    </row>
    <row r="106" spans="2:12" ht="18.75" customHeight="1"/>
  </sheetData>
  <sheetProtection formatRows="0" insertRows="0" deleteRows="0"/>
  <mergeCells count="116">
    <mergeCell ref="D26:E26"/>
    <mergeCell ref="D27:E27"/>
    <mergeCell ref="D13:E13"/>
    <mergeCell ref="K2:M2"/>
    <mergeCell ref="B3:M3"/>
    <mergeCell ref="B4:M4"/>
    <mergeCell ref="B5:M5"/>
    <mergeCell ref="B6:M6"/>
    <mergeCell ref="D7:E7"/>
    <mergeCell ref="D8:E8"/>
    <mergeCell ref="D9:E9"/>
    <mergeCell ref="D10:E10"/>
    <mergeCell ref="D11:E11"/>
    <mergeCell ref="D12:E12"/>
    <mergeCell ref="D25:E25"/>
    <mergeCell ref="D14:E14"/>
    <mergeCell ref="D15:E15"/>
    <mergeCell ref="D16:E16"/>
    <mergeCell ref="D17:E17"/>
    <mergeCell ref="D18:E18"/>
    <mergeCell ref="D19:E19"/>
    <mergeCell ref="D20:E20"/>
    <mergeCell ref="D21:E21"/>
    <mergeCell ref="D22:E22"/>
    <mergeCell ref="D23:E23"/>
    <mergeCell ref="D24:E24"/>
    <mergeCell ref="B90:C90"/>
    <mergeCell ref="G90:H90"/>
    <mergeCell ref="B91:C91"/>
    <mergeCell ref="G91:H91"/>
    <mergeCell ref="B92:C92"/>
    <mergeCell ref="G92:H92"/>
    <mergeCell ref="B93:C93"/>
    <mergeCell ref="D77:E77"/>
    <mergeCell ref="B79:F79"/>
    <mergeCell ref="D82:E82"/>
    <mergeCell ref="B83:C84"/>
    <mergeCell ref="D83:E83"/>
    <mergeCell ref="B89:C89"/>
    <mergeCell ref="G89:H89"/>
    <mergeCell ref="B87:C87"/>
    <mergeCell ref="G87:H87"/>
    <mergeCell ref="D28:E28"/>
    <mergeCell ref="D29:E29"/>
    <mergeCell ref="D30:E30"/>
    <mergeCell ref="D41:E41"/>
    <mergeCell ref="D42:E42"/>
    <mergeCell ref="D43:E43"/>
    <mergeCell ref="I83:K83"/>
    <mergeCell ref="J84:K84"/>
    <mergeCell ref="B85:C85"/>
    <mergeCell ref="G85:H85"/>
    <mergeCell ref="J85:K85"/>
    <mergeCell ref="B86:C86"/>
    <mergeCell ref="G86:H86"/>
    <mergeCell ref="J86:K86"/>
    <mergeCell ref="G83:H84"/>
    <mergeCell ref="J87:K87"/>
    <mergeCell ref="B88:C88"/>
    <mergeCell ref="G88:H88"/>
    <mergeCell ref="G93:H93"/>
    <mergeCell ref="B94:C94"/>
    <mergeCell ref="G94:H94"/>
    <mergeCell ref="D104:L104"/>
    <mergeCell ref="D105:L105"/>
    <mergeCell ref="D98:L98"/>
    <mergeCell ref="D99:L99"/>
    <mergeCell ref="D100:L100"/>
    <mergeCell ref="D101:L101"/>
    <mergeCell ref="D102:L102"/>
    <mergeCell ref="D103:L103"/>
    <mergeCell ref="D97:L97"/>
    <mergeCell ref="J94:K94"/>
    <mergeCell ref="D44:E44"/>
    <mergeCell ref="D45:E45"/>
    <mergeCell ref="D36:E36"/>
    <mergeCell ref="D37:E37"/>
    <mergeCell ref="D38:E38"/>
    <mergeCell ref="D39:E39"/>
    <mergeCell ref="D40:E40"/>
    <mergeCell ref="D31:E31"/>
    <mergeCell ref="D32:E32"/>
    <mergeCell ref="D33:E33"/>
    <mergeCell ref="D34:E34"/>
    <mergeCell ref="D35:E35"/>
    <mergeCell ref="D51:E51"/>
    <mergeCell ref="D52:E52"/>
    <mergeCell ref="D53:E53"/>
    <mergeCell ref="D54:E54"/>
    <mergeCell ref="D55:E55"/>
    <mergeCell ref="D46:E46"/>
    <mergeCell ref="D47:E47"/>
    <mergeCell ref="D48:E48"/>
    <mergeCell ref="D49:E49"/>
    <mergeCell ref="D50:E50"/>
    <mergeCell ref="D61:E61"/>
    <mergeCell ref="D62:E62"/>
    <mergeCell ref="D63:E63"/>
    <mergeCell ref="D64:E64"/>
    <mergeCell ref="D65:E65"/>
    <mergeCell ref="D56:E56"/>
    <mergeCell ref="D57:E57"/>
    <mergeCell ref="D58:E58"/>
    <mergeCell ref="D59:E59"/>
    <mergeCell ref="D60:E60"/>
    <mergeCell ref="D76:E76"/>
    <mergeCell ref="D71:E71"/>
    <mergeCell ref="D72:E72"/>
    <mergeCell ref="D73:E73"/>
    <mergeCell ref="D74:E74"/>
    <mergeCell ref="D75:E75"/>
    <mergeCell ref="D66:E66"/>
    <mergeCell ref="D67:E67"/>
    <mergeCell ref="D68:E68"/>
    <mergeCell ref="D69:E69"/>
    <mergeCell ref="D70:E70"/>
  </mergeCells>
  <phoneticPr fontId="4"/>
  <dataValidations count="4">
    <dataValidation type="list" allowBlank="1" showInputMessage="1" showErrorMessage="1" sqref="C8:C77">
      <formula1>Ｊ.金銭出納簿の収支の分類</formula1>
    </dataValidation>
    <dataValidation type="list" allowBlank="1" showInputMessage="1" showErrorMessage="1" sqref="F8:F77">
      <formula1>Ｉ.金銭出納簿の区分</formula1>
    </dataValidation>
    <dataValidation type="list" allowBlank="1" showInputMessage="1" showErrorMessage="1" sqref="M8:M78">
      <formula1>"○,　"</formula1>
    </dataValidation>
    <dataValidation imeMode="off" allowBlank="1" showInputMessage="1" showErrorMessage="1" sqref="J8:K78 G8:H78 B8:B78"/>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4"/>
  <sheetViews>
    <sheetView showGridLines="0" view="pageBreakPreview" topLeftCell="A109" zoomScaleNormal="100" zoomScaleSheetLayoutView="100" workbookViewId="0">
      <selection activeCell="AA122" sqref="AA122"/>
    </sheetView>
  </sheetViews>
  <sheetFormatPr defaultColWidth="9" defaultRowHeight="18.75"/>
  <cols>
    <col min="1" max="1" width="2.25" style="958" customWidth="1"/>
    <col min="2" max="2" width="4.875" style="958" customWidth="1"/>
    <col min="3" max="3" width="4" style="958" customWidth="1"/>
    <col min="4" max="4" width="4.75" style="958" customWidth="1"/>
    <col min="5" max="5" width="4.625" style="958" customWidth="1"/>
    <col min="6" max="6" width="4.75" style="958" customWidth="1"/>
    <col min="7" max="11" width="4.125" style="958" customWidth="1"/>
    <col min="12" max="12" width="5.625" style="958" customWidth="1"/>
    <col min="13" max="13" width="4.375" style="958" customWidth="1"/>
    <col min="14" max="14" width="5.125" style="958" customWidth="1"/>
    <col min="15" max="15" width="5" style="958" customWidth="1"/>
    <col min="16" max="16" width="6.25" style="958" customWidth="1"/>
    <col min="17" max="18" width="5.375" style="958" customWidth="1"/>
    <col min="19" max="21" width="3.875" style="958" customWidth="1"/>
    <col min="22" max="22" width="1.875" style="958" customWidth="1"/>
    <col min="23" max="24" width="2.625" style="958" customWidth="1"/>
    <col min="25" max="16384" width="9" style="958"/>
  </cols>
  <sheetData>
    <row r="1" spans="1:28">
      <c r="A1" s="402" t="s">
        <v>1108</v>
      </c>
    </row>
    <row r="2" spans="1:28" s="401" customFormat="1" ht="27.75" customHeight="1">
      <c r="A2" s="413" t="s">
        <v>1414</v>
      </c>
      <c r="Q2" s="416"/>
      <c r="R2" s="416"/>
      <c r="T2" s="416" t="s">
        <v>1416</v>
      </c>
    </row>
    <row r="3" spans="1:28" s="401" customFormat="1" ht="27.75" customHeight="1">
      <c r="A3" s="413"/>
      <c r="Q3" s="2140" t="s">
        <v>523</v>
      </c>
      <c r="R3" s="2140"/>
      <c r="S3" s="2140"/>
      <c r="T3" s="2140"/>
    </row>
    <row r="4" spans="1:28" s="406" customFormat="1" ht="25.5" customHeight="1">
      <c r="C4" s="2141">
        <f>'はじめに（PC）'!$D$3</f>
        <v>0</v>
      </c>
      <c r="D4" s="2141"/>
      <c r="E4" s="406" t="s">
        <v>631</v>
      </c>
      <c r="F4" s="401"/>
      <c r="G4" s="401"/>
    </row>
    <row r="5" spans="1:28" s="406" customFormat="1" ht="29.25" customHeight="1">
      <c r="A5" s="414"/>
      <c r="B5" s="414"/>
      <c r="C5" s="414"/>
      <c r="D5" s="414"/>
      <c r="E5" s="414"/>
      <c r="F5" s="401"/>
      <c r="G5" s="401"/>
      <c r="H5" s="401"/>
      <c r="I5" s="401"/>
      <c r="J5" s="401"/>
      <c r="K5" s="401"/>
      <c r="L5" s="401"/>
      <c r="M5" s="401"/>
      <c r="N5" s="401"/>
      <c r="O5" s="401"/>
      <c r="P5" s="401"/>
      <c r="Q5" s="401"/>
    </row>
    <row r="6" spans="1:28" s="401" customFormat="1" ht="24" customHeight="1">
      <c r="A6" s="411"/>
      <c r="B6" s="411"/>
      <c r="C6" s="411"/>
      <c r="D6" s="411"/>
      <c r="P6" s="2137" t="str">
        <f>'はじめに（PC）'!D4&amp;""</f>
        <v/>
      </c>
      <c r="Q6" s="2137"/>
      <c r="R6" s="2137"/>
      <c r="S6" s="2137"/>
      <c r="T6" s="2137"/>
    </row>
    <row r="7" spans="1:28" s="401" customFormat="1" ht="24" customHeight="1">
      <c r="A7" s="411"/>
      <c r="B7" s="411"/>
      <c r="C7" s="411"/>
      <c r="D7" s="411"/>
      <c r="P7" s="2138" t="str">
        <f>'はじめに（PC）'!D5&amp;""</f>
        <v/>
      </c>
      <c r="Q7" s="2138"/>
      <c r="R7" s="2138"/>
      <c r="S7" s="2138"/>
      <c r="T7" s="2138"/>
      <c r="U7" s="412"/>
      <c r="X7" s="968" t="s">
        <v>1446</v>
      </c>
    </row>
    <row r="8" spans="1:28" s="401" customFormat="1" ht="26.25" customHeight="1">
      <c r="A8" s="411"/>
      <c r="B8" s="411"/>
      <c r="C8" s="411"/>
      <c r="D8" s="411"/>
      <c r="E8" s="408"/>
    </row>
    <row r="9" spans="1:28" s="406" customFormat="1" ht="25.5" customHeight="1">
      <c r="A9" s="409"/>
      <c r="B9" s="408"/>
      <c r="C9" s="408"/>
      <c r="D9" s="408"/>
      <c r="E9" s="408"/>
      <c r="F9" s="401"/>
      <c r="G9" s="401"/>
    </row>
    <row r="10" spans="1:28" s="406" customFormat="1" ht="25.5" customHeight="1">
      <c r="A10" s="409"/>
      <c r="C10" s="410" t="s">
        <v>1107</v>
      </c>
      <c r="D10" s="410"/>
      <c r="E10" s="410"/>
      <c r="F10" s="401"/>
      <c r="G10" s="401"/>
    </row>
    <row r="11" spans="1:28" s="406" customFormat="1" ht="25.5" customHeight="1">
      <c r="A11" s="409"/>
      <c r="B11" s="408"/>
      <c r="C11" s="408"/>
      <c r="D11" s="408"/>
      <c r="E11" s="408"/>
      <c r="F11" s="401"/>
      <c r="G11" s="401"/>
    </row>
    <row r="12" spans="1:28" s="402" customFormat="1" ht="64.5" customHeight="1">
      <c r="B12" s="1169" t="s">
        <v>1106</v>
      </c>
      <c r="C12" s="1169"/>
      <c r="D12" s="1169"/>
      <c r="E12" s="1169"/>
      <c r="F12" s="1169"/>
      <c r="G12" s="1169"/>
      <c r="H12" s="1169"/>
      <c r="I12" s="1169"/>
      <c r="J12" s="1169"/>
      <c r="K12" s="1169"/>
      <c r="L12" s="1169"/>
      <c r="M12" s="1169"/>
      <c r="N12" s="1169"/>
      <c r="O12" s="1169"/>
      <c r="P12" s="1169"/>
      <c r="Q12" s="1169"/>
      <c r="R12" s="1169"/>
      <c r="S12" s="1169"/>
    </row>
    <row r="13" spans="1:28" s="298" customFormat="1" ht="6.75" customHeight="1">
      <c r="K13" s="543"/>
      <c r="L13" s="626"/>
      <c r="M13" s="626"/>
      <c r="N13" s="543"/>
      <c r="O13" s="543"/>
      <c r="P13" s="543"/>
      <c r="Q13" s="543"/>
      <c r="R13" s="543"/>
      <c r="S13" s="543"/>
      <c r="T13" s="543"/>
      <c r="U13" s="543"/>
      <c r="V13" s="543"/>
      <c r="W13" s="543"/>
      <c r="X13" s="543"/>
    </row>
    <row r="14" spans="1:28" ht="21" customHeight="1">
      <c r="A14" s="625"/>
      <c r="N14" s="585"/>
      <c r="Q14" s="585"/>
      <c r="R14" s="585"/>
      <c r="U14" s="585"/>
      <c r="V14" s="624" t="s">
        <v>1105</v>
      </c>
      <c r="W14" s="385"/>
      <c r="X14" s="385"/>
      <c r="AA14" s="623"/>
      <c r="AB14" s="622"/>
    </row>
    <row r="15" spans="1:28" s="606" customFormat="1" ht="29.25" customHeight="1">
      <c r="A15" s="2142" t="s">
        <v>1104</v>
      </c>
      <c r="B15" s="2142"/>
      <c r="C15" s="2142"/>
      <c r="D15" s="2142"/>
      <c r="E15" s="2142"/>
      <c r="F15" s="2142"/>
      <c r="G15" s="2142"/>
      <c r="H15" s="2142"/>
      <c r="I15" s="2142"/>
      <c r="J15" s="2142"/>
      <c r="K15" s="2142"/>
      <c r="L15" s="2142"/>
      <c r="M15" s="2142"/>
      <c r="N15" s="2142"/>
      <c r="O15" s="2142"/>
      <c r="P15" s="2142"/>
      <c r="Q15" s="2142"/>
      <c r="R15" s="2142"/>
      <c r="S15" s="2142"/>
      <c r="T15" s="2142"/>
      <c r="U15" s="2142"/>
      <c r="V15" s="2142"/>
      <c r="W15" s="298"/>
      <c r="X15" s="298"/>
      <c r="Y15" s="298"/>
      <c r="Z15" s="298"/>
      <c r="AA15" s="298"/>
    </row>
    <row r="16" spans="1:28" ht="24" customHeight="1">
      <c r="A16" s="621"/>
      <c r="B16" s="621"/>
      <c r="C16" s="621"/>
      <c r="D16" s="385"/>
      <c r="E16" s="385"/>
      <c r="F16" s="385"/>
      <c r="G16" s="385"/>
      <c r="H16" s="385"/>
      <c r="I16" s="385"/>
      <c r="J16" s="385"/>
      <c r="K16" s="385"/>
      <c r="M16" s="2143" t="s">
        <v>1103</v>
      </c>
      <c r="N16" s="2144"/>
      <c r="O16" s="2145" t="str">
        <f>'はじめに（PC）'!D4&amp;""</f>
        <v/>
      </c>
      <c r="P16" s="2146"/>
      <c r="Q16" s="2146"/>
      <c r="R16" s="2146"/>
      <c r="S16" s="2146"/>
      <c r="T16" s="2146"/>
      <c r="U16" s="2147"/>
    </row>
    <row r="17" spans="1:24" ht="9" customHeight="1">
      <c r="A17" s="621"/>
      <c r="B17" s="621"/>
      <c r="C17" s="621"/>
      <c r="D17" s="385"/>
      <c r="E17" s="385"/>
      <c r="F17" s="385"/>
      <c r="G17" s="385"/>
      <c r="H17" s="385"/>
      <c r="I17" s="385"/>
      <c r="J17" s="385"/>
      <c r="K17" s="385"/>
      <c r="M17" s="593"/>
      <c r="N17" s="593"/>
      <c r="O17" s="330"/>
      <c r="P17" s="330"/>
      <c r="Q17" s="330"/>
      <c r="R17" s="330"/>
      <c r="S17" s="330"/>
      <c r="T17" s="330"/>
      <c r="U17" s="330"/>
    </row>
    <row r="18" spans="1:24" s="606" customFormat="1" ht="25.5" customHeight="1">
      <c r="A18" s="620"/>
      <c r="B18" s="2139" t="s">
        <v>1102</v>
      </c>
      <c r="C18" s="2139"/>
      <c r="D18" s="2139"/>
      <c r="E18" s="2139"/>
      <c r="F18" s="2139"/>
      <c r="G18" s="2139"/>
      <c r="H18" s="2139"/>
      <c r="I18" s="2139"/>
      <c r="J18" s="2139"/>
      <c r="K18" s="2139"/>
      <c r="L18" s="619"/>
      <c r="M18" s="593"/>
      <c r="N18" s="618"/>
      <c r="O18" s="616"/>
      <c r="P18" s="616"/>
      <c r="Q18" s="616"/>
      <c r="R18" s="298"/>
      <c r="S18" s="298"/>
      <c r="T18" s="298"/>
      <c r="U18" s="298"/>
      <c r="V18" s="298"/>
      <c r="W18" s="298"/>
      <c r="X18" s="298"/>
    </row>
    <row r="19" spans="1:24" s="606" customFormat="1" ht="26.25" customHeight="1">
      <c r="B19" s="2111" t="s">
        <v>1101</v>
      </c>
      <c r="C19" s="1148" t="s">
        <v>1093</v>
      </c>
      <c r="D19" s="1424"/>
      <c r="E19" s="1424"/>
      <c r="F19" s="1424"/>
      <c r="G19" s="1424"/>
      <c r="H19" s="1424"/>
      <c r="I19" s="1424"/>
      <c r="J19" s="1424"/>
      <c r="K19" s="1149"/>
      <c r="L19" s="1290" t="s">
        <v>1092</v>
      </c>
      <c r="M19" s="1290"/>
      <c r="N19" s="1290"/>
      <c r="O19" s="1290"/>
      <c r="P19" s="1148" t="s">
        <v>1091</v>
      </c>
      <c r="Q19" s="1424"/>
      <c r="R19" s="1424"/>
      <c r="S19" s="1424"/>
      <c r="T19" s="1424"/>
      <c r="U19" s="1149"/>
      <c r="W19" s="567"/>
    </row>
    <row r="20" spans="1:24" s="606" customFormat="1" ht="35.25" customHeight="1">
      <c r="B20" s="2112"/>
      <c r="C20" s="617" t="s">
        <v>1090</v>
      </c>
      <c r="D20" s="2132" t="s">
        <v>1100</v>
      </c>
      <c r="E20" s="2132"/>
      <c r="F20" s="2132"/>
      <c r="G20" s="2132"/>
      <c r="H20" s="2132"/>
      <c r="I20" s="2132"/>
      <c r="J20" s="2132"/>
      <c r="K20" s="2133"/>
      <c r="L20" s="2134">
        <f>'金銭出納簿（区分1のみ）'!D85</f>
        <v>0</v>
      </c>
      <c r="M20" s="2135"/>
      <c r="N20" s="2135"/>
      <c r="O20" s="2136"/>
      <c r="P20" s="2118"/>
      <c r="Q20" s="2119"/>
      <c r="R20" s="2119"/>
      <c r="S20" s="2119"/>
      <c r="T20" s="2119"/>
      <c r="U20" s="2120"/>
    </row>
    <row r="21" spans="1:24" s="606" customFormat="1" ht="35.25" customHeight="1">
      <c r="B21" s="2112"/>
      <c r="C21" s="610" t="s">
        <v>1088</v>
      </c>
      <c r="D21" s="2121" t="s">
        <v>1099</v>
      </c>
      <c r="E21" s="2121"/>
      <c r="F21" s="2121"/>
      <c r="G21" s="2121"/>
      <c r="H21" s="2121"/>
      <c r="I21" s="2121"/>
      <c r="J21" s="2121"/>
      <c r="K21" s="2122"/>
      <c r="L21" s="2093">
        <f>'金銭出納簿（区分2のみ）'!I85</f>
        <v>0</v>
      </c>
      <c r="M21" s="2094"/>
      <c r="N21" s="2094"/>
      <c r="O21" s="2095"/>
      <c r="P21" s="2088"/>
      <c r="Q21" s="2089"/>
      <c r="R21" s="2089"/>
      <c r="S21" s="2089"/>
      <c r="T21" s="2089"/>
      <c r="U21" s="2090"/>
    </row>
    <row r="22" spans="1:24" s="606" customFormat="1" ht="26.25" customHeight="1">
      <c r="B22" s="2112"/>
      <c r="C22" s="610" t="s">
        <v>1084</v>
      </c>
      <c r="D22" s="2121" t="s">
        <v>1098</v>
      </c>
      <c r="E22" s="2121"/>
      <c r="F22" s="2121"/>
      <c r="G22" s="2121"/>
      <c r="H22" s="2121"/>
      <c r="I22" s="2121"/>
      <c r="J22" s="2121"/>
      <c r="K22" s="2122"/>
      <c r="L22" s="2093">
        <f>'金銭出納簿（区分1のみ）'!D86</f>
        <v>0</v>
      </c>
      <c r="M22" s="2094"/>
      <c r="N22" s="2094"/>
      <c r="O22" s="2095"/>
      <c r="P22" s="2088"/>
      <c r="Q22" s="2089"/>
      <c r="R22" s="2089"/>
      <c r="S22" s="2089"/>
      <c r="T22" s="2089"/>
      <c r="U22" s="2090"/>
    </row>
    <row r="23" spans="1:24" s="606" customFormat="1" ht="26.25" customHeight="1">
      <c r="B23" s="2112"/>
      <c r="C23" s="610" t="s">
        <v>1097</v>
      </c>
      <c r="D23" s="2121" t="s">
        <v>1096</v>
      </c>
      <c r="E23" s="2121"/>
      <c r="F23" s="2121"/>
      <c r="G23" s="2121"/>
      <c r="H23" s="2121"/>
      <c r="I23" s="2121"/>
      <c r="J23" s="2121"/>
      <c r="K23" s="2122"/>
      <c r="L23" s="2093">
        <f>'金銭出納簿（区分2のみ）'!I86</f>
        <v>0</v>
      </c>
      <c r="M23" s="2094"/>
      <c r="N23" s="2094"/>
      <c r="O23" s="2095"/>
      <c r="P23" s="2088"/>
      <c r="Q23" s="2089"/>
      <c r="R23" s="2089"/>
      <c r="S23" s="2089"/>
      <c r="T23" s="2089"/>
      <c r="U23" s="2090"/>
    </row>
    <row r="24" spans="1:24" s="606" customFormat="1" ht="26.25" customHeight="1" thickBot="1">
      <c r="B24" s="2112"/>
      <c r="C24" s="613" t="s">
        <v>1095</v>
      </c>
      <c r="D24" s="2121" t="s">
        <v>972</v>
      </c>
      <c r="E24" s="2121"/>
      <c r="F24" s="2121"/>
      <c r="G24" s="2121"/>
      <c r="H24" s="2121"/>
      <c r="I24" s="2121"/>
      <c r="J24" s="2121"/>
      <c r="K24" s="2122"/>
      <c r="L24" s="2123">
        <f>'金銭出納簿（区分1のみ）'!D87+'金銭出納簿（区分2のみ）'!I87</f>
        <v>0</v>
      </c>
      <c r="M24" s="2124"/>
      <c r="N24" s="2124"/>
      <c r="O24" s="2125"/>
      <c r="P24" s="2126"/>
      <c r="Q24" s="2127"/>
      <c r="R24" s="2127"/>
      <c r="S24" s="2127"/>
      <c r="T24" s="2127"/>
      <c r="U24" s="2128"/>
    </row>
    <row r="25" spans="1:24" s="606" customFormat="1" ht="26.25" customHeight="1" thickTop="1">
      <c r="B25" s="2113"/>
      <c r="C25" s="2129" t="s">
        <v>1078</v>
      </c>
      <c r="D25" s="2130"/>
      <c r="E25" s="2130"/>
      <c r="F25" s="2130"/>
      <c r="G25" s="2130"/>
      <c r="H25" s="2130"/>
      <c r="I25" s="2130"/>
      <c r="J25" s="2130"/>
      <c r="K25" s="2131"/>
      <c r="L25" s="2107">
        <f>SUM(L20:O24)</f>
        <v>0</v>
      </c>
      <c r="M25" s="2107"/>
      <c r="N25" s="2107"/>
      <c r="O25" s="2107"/>
      <c r="P25" s="2108"/>
      <c r="Q25" s="2109"/>
      <c r="R25" s="2109"/>
      <c r="S25" s="2109"/>
      <c r="T25" s="2109"/>
      <c r="U25" s="2110"/>
    </row>
    <row r="26" spans="1:24" s="606" customFormat="1" ht="16.5" customHeight="1">
      <c r="B26" s="616"/>
      <c r="C26" s="298"/>
      <c r="D26" s="298"/>
      <c r="E26" s="298"/>
      <c r="F26" s="298"/>
      <c r="G26" s="298"/>
      <c r="H26" s="298"/>
      <c r="I26" s="298"/>
      <c r="J26" s="298"/>
      <c r="K26" s="298"/>
      <c r="L26" s="615"/>
      <c r="M26" s="615"/>
      <c r="N26" s="615"/>
      <c r="O26" s="615"/>
      <c r="P26" s="298"/>
      <c r="Q26" s="298"/>
      <c r="R26" s="298"/>
      <c r="S26" s="298"/>
      <c r="T26" s="298"/>
      <c r="U26" s="298"/>
      <c r="V26" s="298"/>
      <c r="W26" s="298"/>
      <c r="X26" s="298"/>
    </row>
    <row r="27" spans="1:24" s="606" customFormat="1" ht="28.5" customHeight="1">
      <c r="B27" s="2111" t="s">
        <v>1094</v>
      </c>
      <c r="C27" s="1148" t="s">
        <v>1093</v>
      </c>
      <c r="D27" s="1424"/>
      <c r="E27" s="1424"/>
      <c r="F27" s="1424"/>
      <c r="G27" s="1424"/>
      <c r="H27" s="1424"/>
      <c r="I27" s="1424"/>
      <c r="J27" s="1424"/>
      <c r="K27" s="1149"/>
      <c r="L27" s="2114" t="s">
        <v>1092</v>
      </c>
      <c r="M27" s="2114"/>
      <c r="N27" s="2114"/>
      <c r="O27" s="2114"/>
      <c r="P27" s="1148" t="s">
        <v>1091</v>
      </c>
      <c r="Q27" s="1424"/>
      <c r="R27" s="1424"/>
      <c r="S27" s="1424"/>
      <c r="T27" s="1424"/>
      <c r="U27" s="1149"/>
    </row>
    <row r="28" spans="1:24" s="606" customFormat="1" ht="37.5" customHeight="1">
      <c r="B28" s="2112"/>
      <c r="C28" s="614" t="s">
        <v>1090</v>
      </c>
      <c r="D28" s="1943" t="s">
        <v>1089</v>
      </c>
      <c r="E28" s="1943"/>
      <c r="F28" s="1943"/>
      <c r="G28" s="1943"/>
      <c r="H28" s="1943"/>
      <c r="I28" s="1943"/>
      <c r="J28" s="1943"/>
      <c r="K28" s="1944"/>
      <c r="L28" s="2115">
        <f>SUM(L29:O32)</f>
        <v>0</v>
      </c>
      <c r="M28" s="2116"/>
      <c r="N28" s="2116"/>
      <c r="O28" s="2117"/>
      <c r="P28" s="2118"/>
      <c r="Q28" s="2119"/>
      <c r="R28" s="2119"/>
      <c r="S28" s="2119"/>
      <c r="T28" s="2119"/>
      <c r="U28" s="2120"/>
      <c r="W28" s="567"/>
    </row>
    <row r="29" spans="1:24" s="606" customFormat="1" ht="26.25" customHeight="1">
      <c r="B29" s="2112"/>
      <c r="C29" s="612"/>
      <c r="D29" s="2091" t="s">
        <v>1086</v>
      </c>
      <c r="E29" s="2091"/>
      <c r="F29" s="2091"/>
      <c r="G29" s="2091"/>
      <c r="H29" s="2091"/>
      <c r="I29" s="2091"/>
      <c r="J29" s="2091"/>
      <c r="K29" s="2092"/>
      <c r="L29" s="2093">
        <f>'金銭出納簿（区分1のみ）'!E88</f>
        <v>0</v>
      </c>
      <c r="M29" s="2094"/>
      <c r="N29" s="2094"/>
      <c r="O29" s="2095"/>
      <c r="P29" s="2088"/>
      <c r="Q29" s="2089"/>
      <c r="R29" s="2089"/>
      <c r="S29" s="2089"/>
      <c r="T29" s="2089"/>
      <c r="U29" s="2090"/>
    </row>
    <row r="30" spans="1:24" s="606" customFormat="1" ht="26.25" customHeight="1">
      <c r="B30" s="2112"/>
      <c r="C30" s="612"/>
      <c r="D30" s="2091" t="s">
        <v>968</v>
      </c>
      <c r="E30" s="2091"/>
      <c r="F30" s="2091"/>
      <c r="G30" s="2091"/>
      <c r="H30" s="2091"/>
      <c r="I30" s="2091"/>
      <c r="J30" s="2091"/>
      <c r="K30" s="2092"/>
      <c r="L30" s="2093">
        <f>'金銭出納簿（区分1のみ）'!E89</f>
        <v>0</v>
      </c>
      <c r="M30" s="2094"/>
      <c r="N30" s="2094"/>
      <c r="O30" s="2095"/>
      <c r="P30" s="2088"/>
      <c r="Q30" s="2089"/>
      <c r="R30" s="2089"/>
      <c r="S30" s="2089"/>
      <c r="T30" s="2089"/>
      <c r="U30" s="2090"/>
    </row>
    <row r="31" spans="1:24" s="606" customFormat="1" ht="26.25" customHeight="1">
      <c r="B31" s="2112"/>
      <c r="C31" s="612"/>
      <c r="D31" s="2091" t="s">
        <v>966</v>
      </c>
      <c r="E31" s="2091"/>
      <c r="F31" s="2091"/>
      <c r="G31" s="2091"/>
      <c r="H31" s="2091"/>
      <c r="I31" s="2091"/>
      <c r="J31" s="2091"/>
      <c r="K31" s="2092"/>
      <c r="L31" s="2093">
        <f>'金銭出納簿（区分1のみ）'!E90</f>
        <v>0</v>
      </c>
      <c r="M31" s="2094"/>
      <c r="N31" s="2094"/>
      <c r="O31" s="2095"/>
      <c r="P31" s="2088"/>
      <c r="Q31" s="2089"/>
      <c r="R31" s="2089"/>
      <c r="S31" s="2089"/>
      <c r="T31" s="2089"/>
      <c r="U31" s="2090"/>
    </row>
    <row r="32" spans="1:24" s="606" customFormat="1" ht="26.25" customHeight="1">
      <c r="B32" s="2112"/>
      <c r="C32" s="611"/>
      <c r="D32" s="2091" t="s">
        <v>1085</v>
      </c>
      <c r="E32" s="2091"/>
      <c r="F32" s="2091"/>
      <c r="G32" s="2091"/>
      <c r="H32" s="2091"/>
      <c r="I32" s="2091"/>
      <c r="J32" s="2091"/>
      <c r="K32" s="2092"/>
      <c r="L32" s="2093">
        <f>'金銭出納簿（区分1のみ）'!E91</f>
        <v>0</v>
      </c>
      <c r="M32" s="2094"/>
      <c r="N32" s="2094"/>
      <c r="O32" s="2095"/>
      <c r="P32" s="2088"/>
      <c r="Q32" s="2089"/>
      <c r="R32" s="2089"/>
      <c r="S32" s="2089"/>
      <c r="T32" s="2089"/>
      <c r="U32" s="2090"/>
    </row>
    <row r="33" spans="1:24" s="606" customFormat="1" ht="29.25" customHeight="1">
      <c r="B33" s="2112"/>
      <c r="C33" s="613" t="s">
        <v>1088</v>
      </c>
      <c r="D33" s="2099" t="s">
        <v>1087</v>
      </c>
      <c r="E33" s="2099"/>
      <c r="F33" s="2099"/>
      <c r="G33" s="2099"/>
      <c r="H33" s="2099"/>
      <c r="I33" s="2099"/>
      <c r="J33" s="2099"/>
      <c r="K33" s="2100"/>
      <c r="L33" s="2101">
        <f>SUM(L34:O37)</f>
        <v>0</v>
      </c>
      <c r="M33" s="2102"/>
      <c r="N33" s="2102"/>
      <c r="O33" s="2103"/>
      <c r="P33" s="2088"/>
      <c r="Q33" s="2089"/>
      <c r="R33" s="2089"/>
      <c r="S33" s="2089"/>
      <c r="T33" s="2089"/>
      <c r="U33" s="2090"/>
    </row>
    <row r="34" spans="1:24" s="606" customFormat="1" ht="26.25" customHeight="1">
      <c r="B34" s="2112"/>
      <c r="C34" s="612"/>
      <c r="D34" s="2091" t="s">
        <v>1086</v>
      </c>
      <c r="E34" s="2091"/>
      <c r="F34" s="2091"/>
      <c r="G34" s="2091"/>
      <c r="H34" s="2091"/>
      <c r="I34" s="2091"/>
      <c r="J34" s="2091"/>
      <c r="K34" s="2092"/>
      <c r="L34" s="2093">
        <f>'金銭出納簿（区分2のみ）'!K88</f>
        <v>0</v>
      </c>
      <c r="M34" s="2094"/>
      <c r="N34" s="2094"/>
      <c r="O34" s="2095"/>
      <c r="P34" s="2088"/>
      <c r="Q34" s="2089"/>
      <c r="R34" s="2089"/>
      <c r="S34" s="2089"/>
      <c r="T34" s="2089"/>
      <c r="U34" s="2090"/>
    </row>
    <row r="35" spans="1:24" s="606" customFormat="1" ht="26.25" customHeight="1">
      <c r="B35" s="2112"/>
      <c r="C35" s="612"/>
      <c r="D35" s="2091" t="s">
        <v>968</v>
      </c>
      <c r="E35" s="2091"/>
      <c r="F35" s="2091"/>
      <c r="G35" s="2091"/>
      <c r="H35" s="2091"/>
      <c r="I35" s="2091"/>
      <c r="J35" s="2091"/>
      <c r="K35" s="2092"/>
      <c r="L35" s="2093">
        <f>'金銭出納簿（区分2のみ）'!K89</f>
        <v>0</v>
      </c>
      <c r="M35" s="2094"/>
      <c r="N35" s="2094"/>
      <c r="O35" s="2095"/>
      <c r="P35" s="2088"/>
      <c r="Q35" s="2089"/>
      <c r="R35" s="2089"/>
      <c r="S35" s="2089"/>
      <c r="T35" s="2089"/>
      <c r="U35" s="2090"/>
    </row>
    <row r="36" spans="1:24" s="606" customFormat="1" ht="26.25" customHeight="1">
      <c r="B36" s="2112"/>
      <c r="C36" s="612"/>
      <c r="D36" s="2091" t="s">
        <v>966</v>
      </c>
      <c r="E36" s="2091"/>
      <c r="F36" s="2091"/>
      <c r="G36" s="2091"/>
      <c r="H36" s="2091"/>
      <c r="I36" s="2091"/>
      <c r="J36" s="2091"/>
      <c r="K36" s="2092"/>
      <c r="L36" s="2093">
        <f>'金銭出納簿（区分2のみ）'!K90</f>
        <v>0</v>
      </c>
      <c r="M36" s="2094"/>
      <c r="N36" s="2094"/>
      <c r="O36" s="2095"/>
      <c r="P36" s="2088"/>
      <c r="Q36" s="2089"/>
      <c r="R36" s="2089"/>
      <c r="S36" s="2089"/>
      <c r="T36" s="2089"/>
      <c r="U36" s="2090"/>
    </row>
    <row r="37" spans="1:24" s="606" customFormat="1" ht="26.25" customHeight="1">
      <c r="B37" s="2112"/>
      <c r="C37" s="611"/>
      <c r="D37" s="2091" t="s">
        <v>1085</v>
      </c>
      <c r="E37" s="2091"/>
      <c r="F37" s="2091"/>
      <c r="G37" s="2091"/>
      <c r="H37" s="2091"/>
      <c r="I37" s="2091"/>
      <c r="J37" s="2091"/>
      <c r="K37" s="2092"/>
      <c r="L37" s="2093">
        <f>'金銭出納簿（区分2のみ）'!K91</f>
        <v>0</v>
      </c>
      <c r="M37" s="2094"/>
      <c r="N37" s="2094"/>
      <c r="O37" s="2095"/>
      <c r="P37" s="2088"/>
      <c r="Q37" s="2089"/>
      <c r="R37" s="2089"/>
      <c r="S37" s="2089"/>
      <c r="T37" s="2089"/>
      <c r="U37" s="2090"/>
    </row>
    <row r="38" spans="1:24" s="606" customFormat="1" ht="25.5" customHeight="1">
      <c r="B38" s="2112"/>
      <c r="C38" s="610" t="s">
        <v>1084</v>
      </c>
      <c r="D38" s="2091" t="s">
        <v>963</v>
      </c>
      <c r="E38" s="2091"/>
      <c r="F38" s="2091"/>
      <c r="G38" s="2091"/>
      <c r="H38" s="2091"/>
      <c r="I38" s="2091"/>
      <c r="J38" s="2091"/>
      <c r="K38" s="2092"/>
      <c r="L38" s="2093">
        <f>'金銭出納簿（区分1のみ）'!E92+'金銭出納簿（区分2のみ）'!K92</f>
        <v>0</v>
      </c>
      <c r="M38" s="2094"/>
      <c r="N38" s="2094"/>
      <c r="O38" s="2095"/>
      <c r="P38" s="2088"/>
      <c r="Q38" s="2089"/>
      <c r="R38" s="2089"/>
      <c r="S38" s="2089"/>
      <c r="T38" s="2089"/>
      <c r="U38" s="2090"/>
    </row>
    <row r="39" spans="1:24" s="606" customFormat="1" ht="38.25" customHeight="1">
      <c r="B39" s="2112"/>
      <c r="C39" s="610" t="s">
        <v>1083</v>
      </c>
      <c r="D39" s="2091" t="s">
        <v>1082</v>
      </c>
      <c r="E39" s="2091"/>
      <c r="F39" s="2091"/>
      <c r="G39" s="2091"/>
      <c r="H39" s="2091"/>
      <c r="I39" s="2091"/>
      <c r="J39" s="2091"/>
      <c r="K39" s="2092"/>
      <c r="L39" s="2093">
        <f>'金銭出納簿（区分1のみ）'!E93</f>
        <v>0</v>
      </c>
      <c r="M39" s="2094"/>
      <c r="N39" s="2094"/>
      <c r="O39" s="2095"/>
      <c r="P39" s="2096" t="s">
        <v>1079</v>
      </c>
      <c r="Q39" s="2097"/>
      <c r="R39" s="2097"/>
      <c r="S39" s="2097"/>
      <c r="T39" s="2097"/>
      <c r="U39" s="2098"/>
    </row>
    <row r="40" spans="1:24" s="606" customFormat="1" ht="35.25" customHeight="1" thickBot="1">
      <c r="B40" s="2112"/>
      <c r="C40" s="610" t="s">
        <v>1081</v>
      </c>
      <c r="D40" s="2091" t="s">
        <v>1080</v>
      </c>
      <c r="E40" s="2091"/>
      <c r="F40" s="2091"/>
      <c r="G40" s="2091"/>
      <c r="H40" s="2091"/>
      <c r="I40" s="2091"/>
      <c r="J40" s="2091"/>
      <c r="K40" s="2092"/>
      <c r="L40" s="2093">
        <f>'金銭出納簿（区分2のみ）'!K93</f>
        <v>0</v>
      </c>
      <c r="M40" s="2094"/>
      <c r="N40" s="2094"/>
      <c r="O40" s="2095"/>
      <c r="P40" s="2096" t="s">
        <v>1079</v>
      </c>
      <c r="Q40" s="2097"/>
      <c r="R40" s="2097"/>
      <c r="S40" s="2097"/>
      <c r="T40" s="2097"/>
      <c r="U40" s="2098"/>
      <c r="V40" s="298"/>
      <c r="W40" s="298"/>
      <c r="X40" s="298"/>
    </row>
    <row r="41" spans="1:24" s="606" customFormat="1" ht="27" customHeight="1" thickTop="1">
      <c r="B41" s="2113"/>
      <c r="C41" s="2104" t="s">
        <v>1078</v>
      </c>
      <c r="D41" s="2105"/>
      <c r="E41" s="2105"/>
      <c r="F41" s="2105"/>
      <c r="G41" s="2105"/>
      <c r="H41" s="2105"/>
      <c r="I41" s="2105"/>
      <c r="J41" s="2105"/>
      <c r="K41" s="2106"/>
      <c r="L41" s="2107">
        <f>SUM(L28,L33,L38:O40)</f>
        <v>0</v>
      </c>
      <c r="M41" s="2107"/>
      <c r="N41" s="2107"/>
      <c r="O41" s="2107"/>
      <c r="P41" s="2108"/>
      <c r="Q41" s="2109"/>
      <c r="R41" s="2109"/>
      <c r="S41" s="2109"/>
      <c r="T41" s="2109"/>
      <c r="U41" s="2110"/>
    </row>
    <row r="42" spans="1:24" s="606" customFormat="1" ht="9" customHeight="1">
      <c r="A42" s="609"/>
      <c r="B42" s="609"/>
      <c r="C42" s="593"/>
      <c r="D42" s="298"/>
      <c r="E42" s="298"/>
      <c r="F42" s="298"/>
      <c r="G42" s="298"/>
      <c r="H42" s="298"/>
      <c r="I42" s="298"/>
      <c r="J42" s="608"/>
      <c r="K42" s="608"/>
      <c r="L42" s="608"/>
      <c r="M42" s="608"/>
      <c r="N42" s="608"/>
      <c r="O42" s="608"/>
      <c r="P42" s="607"/>
      <c r="Q42" s="607"/>
      <c r="R42" s="607"/>
      <c r="S42" s="298"/>
      <c r="T42" s="298"/>
      <c r="U42" s="298"/>
      <c r="V42" s="298"/>
      <c r="W42" s="298"/>
      <c r="X42" s="298"/>
    </row>
    <row r="43" spans="1:24" ht="24.75" customHeight="1">
      <c r="A43" s="605" t="s">
        <v>1077</v>
      </c>
      <c r="B43" s="605"/>
      <c r="C43" s="605"/>
      <c r="D43" s="605"/>
      <c r="E43" s="605"/>
      <c r="F43" s="605"/>
      <c r="G43" s="605"/>
      <c r="H43" s="605"/>
      <c r="I43" s="605"/>
      <c r="J43" s="605"/>
      <c r="K43" s="605"/>
      <c r="L43" s="605"/>
      <c r="M43" s="605"/>
      <c r="N43" s="605"/>
      <c r="O43" s="605"/>
      <c r="P43" s="605"/>
      <c r="Q43" s="605"/>
      <c r="R43" s="605"/>
      <c r="S43" s="605"/>
      <c r="T43" s="605"/>
      <c r="U43" s="605"/>
      <c r="V43" s="605"/>
    </row>
    <row r="44" spans="1:24" ht="24" customHeight="1">
      <c r="A44" s="605"/>
      <c r="B44" s="583" t="s">
        <v>1076</v>
      </c>
      <c r="C44" s="605"/>
      <c r="D44" s="605"/>
      <c r="E44" s="605"/>
      <c r="F44" s="605"/>
      <c r="G44" s="605"/>
      <c r="H44" s="605"/>
      <c r="I44" s="605"/>
      <c r="J44" s="605"/>
      <c r="K44" s="605"/>
      <c r="L44" s="605"/>
      <c r="M44" s="605"/>
      <c r="N44" s="605"/>
      <c r="O44" s="605"/>
      <c r="P44" s="605"/>
      <c r="Q44" s="605"/>
      <c r="R44" s="605"/>
      <c r="S44" s="605"/>
      <c r="T44" s="605"/>
      <c r="U44" s="605"/>
      <c r="V44" s="605"/>
    </row>
    <row r="45" spans="1:24" s="602" customFormat="1" ht="24" customHeight="1">
      <c r="A45" s="604"/>
      <c r="B45" s="1138" t="s">
        <v>1075</v>
      </c>
      <c r="C45" s="2084"/>
      <c r="D45" s="2084"/>
      <c r="E45" s="1139"/>
      <c r="F45" s="1677" t="s">
        <v>523</v>
      </c>
      <c r="G45" s="2085"/>
      <c r="H45" s="2085"/>
      <c r="I45" s="2085"/>
      <c r="J45" s="2085"/>
      <c r="K45" s="1678"/>
      <c r="L45" s="604"/>
      <c r="M45" s="603"/>
      <c r="N45" s="598"/>
      <c r="O45" s="598"/>
      <c r="P45" s="598"/>
      <c r="Q45" s="598"/>
      <c r="R45" s="598"/>
      <c r="S45" s="598"/>
      <c r="T45" s="598"/>
      <c r="U45" s="598"/>
    </row>
    <row r="46" spans="1:24" s="597" customFormat="1" ht="30.75" customHeight="1">
      <c r="A46" s="601" t="s">
        <v>1074</v>
      </c>
      <c r="D46" s="599"/>
      <c r="E46" s="599"/>
      <c r="F46" s="600"/>
      <c r="G46" s="599"/>
      <c r="H46" s="599"/>
      <c r="I46" s="599"/>
      <c r="J46" s="599"/>
      <c r="K46" s="599"/>
      <c r="L46" s="599"/>
      <c r="M46" s="598"/>
      <c r="N46" s="598"/>
      <c r="O46" s="598"/>
      <c r="P46" s="598"/>
      <c r="Q46" s="598"/>
      <c r="R46" s="598"/>
      <c r="S46" s="598"/>
      <c r="T46" s="598"/>
      <c r="U46" s="598"/>
    </row>
    <row r="47" spans="1:24" s="298" customFormat="1" ht="24" customHeight="1">
      <c r="A47" s="596" t="s">
        <v>1073</v>
      </c>
      <c r="B47" s="595" t="s">
        <v>1004</v>
      </c>
      <c r="C47" s="594"/>
      <c r="D47" s="594"/>
      <c r="E47" s="594"/>
      <c r="F47" s="569"/>
      <c r="G47" s="569"/>
      <c r="H47" s="569"/>
      <c r="I47" s="569"/>
      <c r="J47" s="569"/>
      <c r="K47" s="569"/>
      <c r="L47" s="593"/>
      <c r="N47" s="593"/>
      <c r="O47" s="593"/>
      <c r="P47" s="593"/>
      <c r="Q47" s="593"/>
      <c r="R47" s="593"/>
      <c r="S47" s="593"/>
      <c r="T47" s="593"/>
      <c r="U47" s="593"/>
    </row>
    <row r="48" spans="1:24" ht="23.25" customHeight="1">
      <c r="A48" s="298"/>
      <c r="B48" s="1148" t="s">
        <v>1072</v>
      </c>
      <c r="C48" s="1424"/>
      <c r="D48" s="1424"/>
      <c r="E48" s="1149"/>
      <c r="F48" s="1148" t="s">
        <v>1071</v>
      </c>
      <c r="G48" s="1424"/>
      <c r="H48" s="1424"/>
      <c r="I48" s="1424"/>
      <c r="J48" s="1424"/>
      <c r="K48" s="592"/>
      <c r="L48" s="298"/>
      <c r="M48" s="298"/>
      <c r="N48" s="298"/>
      <c r="O48" s="298"/>
      <c r="P48" s="298"/>
    </row>
    <row r="49" spans="1:22" ht="23.25" customHeight="1">
      <c r="A49" s="298"/>
      <c r="B49" s="1590"/>
      <c r="C49" s="1462"/>
      <c r="D49" s="1462"/>
      <c r="E49" s="1463"/>
      <c r="F49" s="1590"/>
      <c r="G49" s="1462"/>
      <c r="H49" s="1462"/>
      <c r="I49" s="1462"/>
      <c r="J49" s="1462"/>
      <c r="K49" s="591"/>
    </row>
    <row r="50" spans="1:22" s="590" customFormat="1" ht="29.25" customHeight="1">
      <c r="A50" s="2086" t="s">
        <v>1070</v>
      </c>
      <c r="B50" s="2086"/>
      <c r="C50" s="2086"/>
      <c r="D50" s="2086"/>
      <c r="E50" s="2086"/>
      <c r="F50" s="2086"/>
      <c r="G50" s="2086"/>
      <c r="H50" s="2086"/>
      <c r="I50" s="2086"/>
      <c r="J50" s="2086"/>
      <c r="K50" s="2086"/>
      <c r="L50" s="2086"/>
      <c r="M50" s="2086"/>
      <c r="N50" s="2086"/>
      <c r="O50" s="2086"/>
      <c r="P50" s="2086"/>
      <c r="Q50" s="2086"/>
      <c r="R50" s="2086"/>
      <c r="S50" s="2086"/>
      <c r="T50" s="2086"/>
      <c r="U50" s="2086"/>
      <c r="V50" s="2086"/>
    </row>
    <row r="51" spans="1:22" s="583" customFormat="1" ht="16.5" customHeight="1">
      <c r="B51" s="583" t="s">
        <v>1069</v>
      </c>
    </row>
    <row r="52" spans="1:22" s="583" customFormat="1" ht="30" customHeight="1">
      <c r="B52" s="1143" t="s">
        <v>1068</v>
      </c>
      <c r="C52" s="1143"/>
      <c r="D52" s="1143"/>
      <c r="E52" s="1143"/>
      <c r="F52" s="1143"/>
      <c r="G52" s="1143"/>
      <c r="H52" s="1143"/>
      <c r="I52" s="1143"/>
      <c r="J52" s="1143"/>
      <c r="K52" s="1143"/>
      <c r="L52" s="1143"/>
      <c r="M52" s="1143"/>
      <c r="N52" s="1143"/>
      <c r="O52" s="1143"/>
      <c r="P52" s="1143"/>
      <c r="Q52" s="1143"/>
      <c r="R52" s="1143"/>
      <c r="S52" s="1143"/>
      <c r="T52" s="1143"/>
      <c r="U52" s="1143"/>
      <c r="V52" s="959"/>
    </row>
    <row r="53" spans="1:22" s="583" customFormat="1" ht="33.75" customHeight="1">
      <c r="B53" s="1143" t="s">
        <v>1067</v>
      </c>
      <c r="C53" s="1143"/>
      <c r="D53" s="1143"/>
      <c r="E53" s="1143"/>
      <c r="F53" s="1143"/>
      <c r="G53" s="1143"/>
      <c r="H53" s="1143"/>
      <c r="I53" s="1143"/>
      <c r="J53" s="1143"/>
      <c r="K53" s="1143"/>
      <c r="L53" s="1143"/>
      <c r="M53" s="1143"/>
      <c r="N53" s="1143"/>
      <c r="O53" s="1143"/>
      <c r="P53" s="1143"/>
      <c r="Q53" s="1143"/>
      <c r="R53" s="1143"/>
      <c r="S53" s="1143"/>
      <c r="T53" s="1143"/>
      <c r="U53" s="1143"/>
      <c r="V53" s="1143"/>
    </row>
    <row r="54" spans="1:22" s="590" customFormat="1" ht="24" customHeight="1">
      <c r="A54" s="568" t="s">
        <v>62</v>
      </c>
      <c r="B54" s="385"/>
      <c r="C54" s="385"/>
      <c r="D54" s="385"/>
      <c r="E54" s="385"/>
      <c r="F54" s="385"/>
      <c r="G54" s="385"/>
      <c r="H54" s="385"/>
      <c r="I54" s="385"/>
      <c r="J54" s="385"/>
      <c r="K54" s="385"/>
      <c r="L54" s="385"/>
      <c r="M54" s="385"/>
      <c r="N54" s="385"/>
      <c r="O54" s="385"/>
      <c r="P54" s="385"/>
      <c r="Q54" s="385"/>
      <c r="R54" s="385"/>
      <c r="S54" s="385"/>
    </row>
    <row r="55" spans="1:22" s="583" customFormat="1" ht="16.5" customHeight="1">
      <c r="B55" s="583" t="s">
        <v>1066</v>
      </c>
    </row>
    <row r="56" spans="1:22" s="298" customFormat="1" ht="36.75" customHeight="1">
      <c r="B56" s="1148" t="s">
        <v>1065</v>
      </c>
      <c r="C56" s="1424"/>
      <c r="D56" s="1424"/>
      <c r="E56" s="1149"/>
      <c r="F56" s="1148" t="s">
        <v>106</v>
      </c>
      <c r="G56" s="1424"/>
      <c r="H56" s="1424"/>
      <c r="I56" s="1424"/>
      <c r="J56" s="1424"/>
      <c r="K56" s="1424"/>
      <c r="L56" s="1424"/>
      <c r="M56" s="1149"/>
      <c r="N56" s="960" t="s">
        <v>1013</v>
      </c>
      <c r="O56" s="960" t="s">
        <v>1018</v>
      </c>
      <c r="P56" s="1241" t="s">
        <v>197</v>
      </c>
      <c r="Q56" s="1606"/>
      <c r="R56" s="1606"/>
      <c r="S56" s="1606"/>
      <c r="T56" s="1606"/>
      <c r="U56" s="1242"/>
    </row>
    <row r="57" spans="1:22" s="298" customFormat="1" ht="26.25" customHeight="1">
      <c r="B57" s="1470" t="s">
        <v>1064</v>
      </c>
      <c r="C57" s="2046" t="s">
        <v>121</v>
      </c>
      <c r="D57" s="2047"/>
      <c r="E57" s="2048"/>
      <c r="F57" s="2067" t="s">
        <v>122</v>
      </c>
      <c r="G57" s="2068"/>
      <c r="H57" s="2068"/>
      <c r="I57" s="2068"/>
      <c r="J57" s="2068"/>
      <c r="K57" s="2068"/>
      <c r="L57" s="2068"/>
      <c r="M57" s="2069"/>
      <c r="N57" s="887" t="str">
        <f>IF(COUNTIF(活動計画書!K65:V65,"○")&gt;0,"○","－")</f>
        <v>－</v>
      </c>
      <c r="O57" s="888" t="str">
        <f>IF(N57="－","－",IF(【選択肢】!P6&gt;0,"○","×"))</f>
        <v>－</v>
      </c>
      <c r="P57" s="1451"/>
      <c r="Q57" s="1452"/>
      <c r="R57" s="1452"/>
      <c r="S57" s="1452"/>
      <c r="T57" s="1452"/>
      <c r="U57" s="1453"/>
    </row>
    <row r="58" spans="1:22" s="298" customFormat="1" ht="18.75" customHeight="1">
      <c r="B58" s="1470"/>
      <c r="C58" s="2064"/>
      <c r="D58" s="2065"/>
      <c r="E58" s="2066"/>
      <c r="F58" s="2080" t="s">
        <v>123</v>
      </c>
      <c r="G58" s="2060"/>
      <c r="H58" s="2060"/>
      <c r="I58" s="2060"/>
      <c r="J58" s="2060"/>
      <c r="K58" s="2060"/>
      <c r="L58" s="2060"/>
      <c r="M58" s="2081"/>
      <c r="N58" s="2058" t="str">
        <f>IF(COUNTIF(活動計画書!K66:V66,"○")&gt;0,"○","－")</f>
        <v>－</v>
      </c>
      <c r="O58" s="2003" t="str">
        <f>IF(N58="－","－",IF(【選択肢】!P7&gt;0,"○","×"))</f>
        <v>－</v>
      </c>
      <c r="P58" s="581" t="s">
        <v>1039</v>
      </c>
      <c r="Q58" s="2005"/>
      <c r="R58" s="2006"/>
      <c r="S58" s="2006"/>
      <c r="T58" s="2006"/>
      <c r="U58" s="2007"/>
    </row>
    <row r="59" spans="1:22" s="298" customFormat="1" ht="26.25" customHeight="1">
      <c r="B59" s="1470"/>
      <c r="C59" s="2064"/>
      <c r="D59" s="2065"/>
      <c r="E59" s="2066"/>
      <c r="F59" s="2082"/>
      <c r="G59" s="2062"/>
      <c r="H59" s="2062"/>
      <c r="I59" s="2062"/>
      <c r="J59" s="2062"/>
      <c r="K59" s="2062"/>
      <c r="L59" s="2062"/>
      <c r="M59" s="2083"/>
      <c r="N59" s="2059"/>
      <c r="O59" s="2004"/>
      <c r="P59" s="1095"/>
      <c r="Q59" s="2008"/>
      <c r="R59" s="2009"/>
      <c r="S59" s="2009"/>
      <c r="T59" s="2009"/>
      <c r="U59" s="2010"/>
    </row>
    <row r="60" spans="1:22" s="298" customFormat="1" ht="18.75" customHeight="1">
      <c r="B60" s="1470"/>
      <c r="C60" s="2046" t="s">
        <v>124</v>
      </c>
      <c r="D60" s="2047"/>
      <c r="E60" s="2048"/>
      <c r="F60" s="2070" t="s">
        <v>1063</v>
      </c>
      <c r="G60" s="2071"/>
      <c r="H60" s="2071"/>
      <c r="I60" s="2071"/>
      <c r="J60" s="2071"/>
      <c r="K60" s="2071"/>
      <c r="L60" s="2071"/>
      <c r="M60" s="2072"/>
      <c r="N60" s="2056"/>
      <c r="O60" s="2003" t="str">
        <f>IF(N60="－","－",IF(【選択肢】!P8&gt;0,"○","×"))</f>
        <v>×</v>
      </c>
      <c r="P60" s="581" t="s">
        <v>1039</v>
      </c>
      <c r="Q60" s="2005"/>
      <c r="R60" s="2006"/>
      <c r="S60" s="2006"/>
      <c r="T60" s="2006"/>
      <c r="U60" s="2007"/>
    </row>
    <row r="61" spans="1:22" s="298" customFormat="1" ht="26.25" customHeight="1">
      <c r="B61" s="1470"/>
      <c r="C61" s="2049"/>
      <c r="D61" s="2050"/>
      <c r="E61" s="2051"/>
      <c r="F61" s="2073"/>
      <c r="G61" s="2074"/>
      <c r="H61" s="2074"/>
      <c r="I61" s="2074"/>
      <c r="J61" s="2074"/>
      <c r="K61" s="2074"/>
      <c r="L61" s="2074"/>
      <c r="M61" s="2075"/>
      <c r="N61" s="2057"/>
      <c r="O61" s="2004"/>
      <c r="P61" s="1095"/>
      <c r="Q61" s="2008"/>
      <c r="R61" s="2009"/>
      <c r="S61" s="2009"/>
      <c r="T61" s="2009"/>
      <c r="U61" s="2010"/>
    </row>
    <row r="62" spans="1:22" s="298" customFormat="1" ht="23.25" customHeight="1">
      <c r="B62" s="1470"/>
      <c r="C62" s="2087" t="s">
        <v>125</v>
      </c>
      <c r="D62" s="2020" t="s">
        <v>126</v>
      </c>
      <c r="E62" s="2021"/>
      <c r="F62" s="2060" t="s">
        <v>1062</v>
      </c>
      <c r="G62" s="2060"/>
      <c r="H62" s="2060"/>
      <c r="I62" s="2060"/>
      <c r="J62" s="2060"/>
      <c r="K62" s="2060"/>
      <c r="L62" s="2060"/>
      <c r="M62" s="2061"/>
      <c r="N62" s="2003" t="str">
        <f>IF(COUNTIF(活動計画書!K68:V68,"○")&gt;0,"○","－")</f>
        <v>－</v>
      </c>
      <c r="O62" s="2003" t="str">
        <f>IF(N62="－","－",IF(【選択肢】!P9&gt;0,"○","×"))</f>
        <v>－</v>
      </c>
      <c r="P62" s="2079"/>
      <c r="Q62" s="2006"/>
      <c r="R62" s="2006"/>
      <c r="S62" s="2006"/>
      <c r="T62" s="2006"/>
      <c r="U62" s="2007"/>
    </row>
    <row r="63" spans="1:22" s="298" customFormat="1" ht="26.25" customHeight="1">
      <c r="B63" s="1470"/>
      <c r="C63" s="2087"/>
      <c r="D63" s="2020"/>
      <c r="E63" s="2021"/>
      <c r="F63" s="2062"/>
      <c r="G63" s="2062"/>
      <c r="H63" s="2062"/>
      <c r="I63" s="2062"/>
      <c r="J63" s="2062"/>
      <c r="K63" s="2062"/>
      <c r="L63" s="2062"/>
      <c r="M63" s="2063"/>
      <c r="N63" s="2004"/>
      <c r="O63" s="2004"/>
      <c r="P63" s="2044" t="s">
        <v>1061</v>
      </c>
      <c r="Q63" s="2045"/>
      <c r="R63" s="2045"/>
      <c r="S63" s="2045"/>
      <c r="T63" s="2076">
        <v>0</v>
      </c>
      <c r="U63" s="2077"/>
    </row>
    <row r="64" spans="1:22" s="298" customFormat="1" ht="24" customHeight="1">
      <c r="B64" s="1470"/>
      <c r="C64" s="2087"/>
      <c r="D64" s="2020"/>
      <c r="E64" s="2021"/>
      <c r="F64" s="2042" t="s">
        <v>1060</v>
      </c>
      <c r="G64" s="2042"/>
      <c r="H64" s="2042"/>
      <c r="I64" s="2042"/>
      <c r="J64" s="2042"/>
      <c r="K64" s="2042"/>
      <c r="L64" s="2042"/>
      <c r="M64" s="2078"/>
      <c r="N64" s="888" t="str">
        <f>IF(COUNTIF(活動計画書!K69:V69,"○")&gt;0,"○","－")</f>
        <v>－</v>
      </c>
      <c r="O64" s="888" t="str">
        <f>IF(N64="－","－",IF(【選択肢】!P10&gt;0,"○","×"))</f>
        <v>－</v>
      </c>
      <c r="P64" s="1451"/>
      <c r="Q64" s="1452"/>
      <c r="R64" s="1452"/>
      <c r="S64" s="1452"/>
      <c r="T64" s="1452"/>
      <c r="U64" s="1453"/>
    </row>
    <row r="65" spans="2:23" s="298" customFormat="1" ht="24" customHeight="1">
      <c r="B65" s="1470"/>
      <c r="C65" s="2087"/>
      <c r="D65" s="2020"/>
      <c r="E65" s="2021"/>
      <c r="F65" s="2042" t="s">
        <v>129</v>
      </c>
      <c r="G65" s="2042"/>
      <c r="H65" s="2042"/>
      <c r="I65" s="2042"/>
      <c r="J65" s="2042"/>
      <c r="K65" s="2042"/>
      <c r="L65" s="2042"/>
      <c r="M65" s="2043"/>
      <c r="N65" s="947"/>
      <c r="O65" s="888" t="str">
        <f>IF(N65="－","－",IF(【選択肢】!P11&gt;0,"○","×"))</f>
        <v>×</v>
      </c>
      <c r="P65" s="1451"/>
      <c r="Q65" s="1452"/>
      <c r="R65" s="1452"/>
      <c r="S65" s="1452"/>
      <c r="T65" s="1452"/>
      <c r="U65" s="1453"/>
    </row>
    <row r="66" spans="2:23" s="298" customFormat="1" ht="24" customHeight="1">
      <c r="B66" s="1470"/>
      <c r="C66" s="2087"/>
      <c r="D66" s="2020" t="s">
        <v>44</v>
      </c>
      <c r="E66" s="2021"/>
      <c r="F66" s="2042" t="s">
        <v>1059</v>
      </c>
      <c r="G66" s="2042"/>
      <c r="H66" s="2042"/>
      <c r="I66" s="2042"/>
      <c r="J66" s="2042"/>
      <c r="K66" s="2042"/>
      <c r="L66" s="2042"/>
      <c r="M66" s="2043"/>
      <c r="N66" s="888" t="str">
        <f>IF(COUNTIF(活動計画書!K71:V71,"○")&gt;0,"○","－")</f>
        <v>－</v>
      </c>
      <c r="O66" s="888" t="str">
        <f>IF(N66="－","－",IF(【選択肢】!P12&gt;0,"○","×"))</f>
        <v>－</v>
      </c>
      <c r="P66" s="1451"/>
      <c r="Q66" s="1452"/>
      <c r="R66" s="1452"/>
      <c r="S66" s="1452"/>
      <c r="T66" s="1452"/>
      <c r="U66" s="1453"/>
    </row>
    <row r="67" spans="2:23" s="298" customFormat="1" ht="24" customHeight="1">
      <c r="B67" s="1470"/>
      <c r="C67" s="2087"/>
      <c r="D67" s="2020"/>
      <c r="E67" s="2021"/>
      <c r="F67" s="2042" t="s">
        <v>1058</v>
      </c>
      <c r="G67" s="2042"/>
      <c r="H67" s="2042"/>
      <c r="I67" s="2042"/>
      <c r="J67" s="2042"/>
      <c r="K67" s="2042"/>
      <c r="L67" s="2042"/>
      <c r="M67" s="2043"/>
      <c r="N67" s="888" t="str">
        <f>IF(COUNTIF(活動計画書!K72:V72,"○")&gt;0,"○","－")</f>
        <v>－</v>
      </c>
      <c r="O67" s="888" t="str">
        <f>IF(N67="－","－",IF(【選択肢】!P13&gt;0,"○","×"))</f>
        <v>－</v>
      </c>
      <c r="P67" s="1451"/>
      <c r="Q67" s="1452"/>
      <c r="R67" s="1452"/>
      <c r="S67" s="1452"/>
      <c r="T67" s="1452"/>
      <c r="U67" s="1453"/>
    </row>
    <row r="68" spans="2:23" s="298" customFormat="1" ht="24" customHeight="1">
      <c r="B68" s="1470"/>
      <c r="C68" s="2087"/>
      <c r="D68" s="2020"/>
      <c r="E68" s="2021"/>
      <c r="F68" s="2042" t="s">
        <v>133</v>
      </c>
      <c r="G68" s="2042"/>
      <c r="H68" s="2042"/>
      <c r="I68" s="2042"/>
      <c r="J68" s="2042"/>
      <c r="K68" s="2042"/>
      <c r="L68" s="2042"/>
      <c r="M68" s="2043"/>
      <c r="N68" s="947"/>
      <c r="O68" s="888" t="str">
        <f>IF(N68="－","－",IF(【選択肢】!P14&gt;0,"○","×"))</f>
        <v>×</v>
      </c>
      <c r="P68" s="1451"/>
      <c r="Q68" s="1452"/>
      <c r="R68" s="1452"/>
      <c r="S68" s="1452"/>
      <c r="T68" s="1452"/>
      <c r="U68" s="1453"/>
    </row>
    <row r="69" spans="2:23" s="298" customFormat="1" ht="24" customHeight="1">
      <c r="B69" s="1470"/>
      <c r="C69" s="2087"/>
      <c r="D69" s="2020" t="s">
        <v>45</v>
      </c>
      <c r="E69" s="2021"/>
      <c r="F69" s="2042" t="s">
        <v>134</v>
      </c>
      <c r="G69" s="2042"/>
      <c r="H69" s="2042"/>
      <c r="I69" s="2042"/>
      <c r="J69" s="2042"/>
      <c r="K69" s="2042"/>
      <c r="L69" s="2042"/>
      <c r="M69" s="2043"/>
      <c r="N69" s="888" t="str">
        <f>IF(COUNTIF(活動計画書!K74:V74,"○")&gt;0,"○","－")</f>
        <v>－</v>
      </c>
      <c r="O69" s="888" t="str">
        <f>IF(N69="－","－",IF(【選択肢】!P15&gt;0,"○","×"))</f>
        <v>－</v>
      </c>
      <c r="P69" s="1451"/>
      <c r="Q69" s="1452"/>
      <c r="R69" s="1452"/>
      <c r="S69" s="1452"/>
      <c r="T69" s="1452"/>
      <c r="U69" s="1453"/>
    </row>
    <row r="70" spans="2:23" s="298" customFormat="1" ht="24" customHeight="1">
      <c r="B70" s="1470"/>
      <c r="C70" s="2087"/>
      <c r="D70" s="2020"/>
      <c r="E70" s="2021"/>
      <c r="F70" s="2042" t="s">
        <v>1057</v>
      </c>
      <c r="G70" s="2042"/>
      <c r="H70" s="2042"/>
      <c r="I70" s="2042"/>
      <c r="J70" s="2042"/>
      <c r="K70" s="2042"/>
      <c r="L70" s="2042"/>
      <c r="M70" s="2043"/>
      <c r="N70" s="947"/>
      <c r="O70" s="888" t="str">
        <f>IF(N70="－","－",IF(【選択肢】!P16&gt;0,"○","×"))</f>
        <v>×</v>
      </c>
      <c r="P70" s="1451"/>
      <c r="Q70" s="1452"/>
      <c r="R70" s="1452"/>
      <c r="S70" s="1452"/>
      <c r="T70" s="1452"/>
      <c r="U70" s="1453"/>
    </row>
    <row r="71" spans="2:23" s="298" customFormat="1" ht="24" customHeight="1">
      <c r="B71" s="1470"/>
      <c r="C71" s="2087"/>
      <c r="D71" s="2020"/>
      <c r="E71" s="2021"/>
      <c r="F71" s="2042" t="s">
        <v>136</v>
      </c>
      <c r="G71" s="2042"/>
      <c r="H71" s="2042"/>
      <c r="I71" s="2042"/>
      <c r="J71" s="2042"/>
      <c r="K71" s="2042"/>
      <c r="L71" s="2042"/>
      <c r="M71" s="2043"/>
      <c r="N71" s="947"/>
      <c r="O71" s="888" t="str">
        <f>IF(N71="－","－",IF(【選択肢】!P17&gt;0,"○","×"))</f>
        <v>×</v>
      </c>
      <c r="P71" s="1451"/>
      <c r="Q71" s="1452"/>
      <c r="R71" s="1452"/>
      <c r="S71" s="1452"/>
      <c r="T71" s="1452"/>
      <c r="U71" s="1453"/>
    </row>
    <row r="72" spans="2:23" s="298" customFormat="1" ht="24" customHeight="1">
      <c r="B72" s="1470"/>
      <c r="C72" s="2087"/>
      <c r="D72" s="2020" t="s">
        <v>46</v>
      </c>
      <c r="E72" s="2021"/>
      <c r="F72" s="2042" t="s">
        <v>1056</v>
      </c>
      <c r="G72" s="2042"/>
      <c r="H72" s="2042"/>
      <c r="I72" s="2042"/>
      <c r="J72" s="2042"/>
      <c r="K72" s="2042"/>
      <c r="L72" s="2042"/>
      <c r="M72" s="2043"/>
      <c r="N72" s="888" t="str">
        <f>IF(COUNTIF(活動計画書!K77:V77,"○")&gt;0,"○","－")</f>
        <v>－</v>
      </c>
      <c r="O72" s="888" t="str">
        <f>IF(N72="－","－",IF(【選択肢】!P18&gt;0,"○","×"))</f>
        <v>－</v>
      </c>
      <c r="P72" s="1451"/>
      <c r="Q72" s="1452"/>
      <c r="R72" s="1452"/>
      <c r="S72" s="1452"/>
      <c r="T72" s="1452"/>
      <c r="U72" s="1453"/>
    </row>
    <row r="73" spans="2:23" s="298" customFormat="1" ht="24" customHeight="1">
      <c r="B73" s="1470"/>
      <c r="C73" s="2087"/>
      <c r="D73" s="2020"/>
      <c r="E73" s="2021"/>
      <c r="F73" s="2042" t="s">
        <v>1055</v>
      </c>
      <c r="G73" s="2042"/>
      <c r="H73" s="2042"/>
      <c r="I73" s="2042"/>
      <c r="J73" s="2042"/>
      <c r="K73" s="2042"/>
      <c r="L73" s="2042"/>
      <c r="M73" s="2043"/>
      <c r="N73" s="947"/>
      <c r="O73" s="888" t="str">
        <f>IF(N73="－","－",IF(【選択肢】!P19&gt;0,"○","×"))</f>
        <v>×</v>
      </c>
      <c r="P73" s="1451"/>
      <c r="Q73" s="1452"/>
      <c r="R73" s="1452"/>
      <c r="S73" s="1452"/>
      <c r="T73" s="1452"/>
      <c r="U73" s="1453"/>
    </row>
    <row r="74" spans="2:23" s="298" customFormat="1" ht="24" customHeight="1">
      <c r="B74" s="1470"/>
      <c r="C74" s="2087"/>
      <c r="D74" s="2020"/>
      <c r="E74" s="2021"/>
      <c r="F74" s="2042" t="s">
        <v>1054</v>
      </c>
      <c r="G74" s="2042"/>
      <c r="H74" s="2042"/>
      <c r="I74" s="2042"/>
      <c r="J74" s="2042"/>
      <c r="K74" s="2042"/>
      <c r="L74" s="2042"/>
      <c r="M74" s="2043"/>
      <c r="N74" s="947"/>
      <c r="O74" s="888" t="str">
        <f>IF(N74="－","－",IF(【選択肢】!P20&gt;0,"○","×"))</f>
        <v>×</v>
      </c>
      <c r="P74" s="1451"/>
      <c r="Q74" s="1452"/>
      <c r="R74" s="1452"/>
      <c r="S74" s="1452"/>
      <c r="T74" s="1452"/>
      <c r="U74" s="1453"/>
    </row>
    <row r="75" spans="2:23" s="298" customFormat="1" ht="24" customHeight="1">
      <c r="B75" s="1470"/>
      <c r="C75" s="2087"/>
      <c r="D75" s="2044" t="s">
        <v>140</v>
      </c>
      <c r="E75" s="2052"/>
      <c r="F75" s="2053" t="s">
        <v>1053</v>
      </c>
      <c r="G75" s="2054"/>
      <c r="H75" s="2054"/>
      <c r="I75" s="2054"/>
      <c r="J75" s="2054"/>
      <c r="K75" s="2054"/>
      <c r="L75" s="2054"/>
      <c r="M75" s="2055"/>
      <c r="N75" s="947"/>
      <c r="O75" s="888" t="str">
        <f>IF(N75="－","－",IF(【選択肢】!P21&gt;0,"○","×"))</f>
        <v>×</v>
      </c>
      <c r="P75" s="1451"/>
      <c r="Q75" s="1452"/>
      <c r="R75" s="1452"/>
      <c r="S75" s="1452"/>
      <c r="T75" s="1452"/>
      <c r="U75" s="1453"/>
    </row>
    <row r="76" spans="2:23" s="298" customFormat="1" ht="16.5" customHeight="1">
      <c r="B76" s="589"/>
      <c r="C76" s="589"/>
      <c r="D76" s="589"/>
      <c r="E76" s="589"/>
      <c r="F76" s="965"/>
      <c r="G76" s="965"/>
      <c r="H76" s="965"/>
      <c r="I76" s="965"/>
      <c r="J76" s="965"/>
      <c r="K76" s="965"/>
      <c r="L76" s="965"/>
      <c r="M76" s="965"/>
      <c r="N76" s="572"/>
      <c r="O76" s="572"/>
      <c r="P76" s="588"/>
      <c r="Q76" s="588"/>
      <c r="R76" s="588"/>
      <c r="S76" s="588"/>
      <c r="T76" s="588"/>
      <c r="U76" s="588"/>
    </row>
    <row r="77" spans="2:23" s="298" customFormat="1" ht="17.25" customHeight="1">
      <c r="B77" s="2040" t="s">
        <v>515</v>
      </c>
      <c r="C77" s="2040"/>
      <c r="D77" s="2040" t="s">
        <v>106</v>
      </c>
      <c r="E77" s="2040"/>
      <c r="F77" s="2040"/>
      <c r="G77" s="2040"/>
      <c r="H77" s="2040"/>
      <c r="I77" s="2040"/>
      <c r="J77" s="2040"/>
      <c r="K77" s="2040"/>
      <c r="L77" s="2040"/>
      <c r="M77" s="2040"/>
      <c r="N77" s="2040" t="s">
        <v>1013</v>
      </c>
      <c r="O77" s="2040" t="s">
        <v>1018</v>
      </c>
      <c r="P77" s="961"/>
      <c r="Q77" s="1564" t="s">
        <v>197</v>
      </c>
      <c r="R77" s="1564"/>
      <c r="S77" s="1564"/>
      <c r="T77" s="1564"/>
      <c r="U77" s="1565"/>
    </row>
    <row r="78" spans="2:23" s="298" customFormat="1" ht="17.25" customHeight="1">
      <c r="B78" s="2041"/>
      <c r="C78" s="2041"/>
      <c r="D78" s="2041"/>
      <c r="E78" s="2041"/>
      <c r="F78" s="2041"/>
      <c r="G78" s="2041"/>
      <c r="H78" s="2041"/>
      <c r="I78" s="2041"/>
      <c r="J78" s="2041"/>
      <c r="K78" s="2041"/>
      <c r="L78" s="2041"/>
      <c r="M78" s="2041"/>
      <c r="N78" s="2041"/>
      <c r="O78" s="2041"/>
      <c r="P78" s="587" t="s">
        <v>1019</v>
      </c>
      <c r="Q78" s="1566"/>
      <c r="R78" s="1566"/>
      <c r="S78" s="1566"/>
      <c r="T78" s="1566"/>
      <c r="U78" s="1440"/>
    </row>
    <row r="79" spans="2:23" s="585" customFormat="1" ht="25.5" customHeight="1">
      <c r="B79" s="2030" t="s">
        <v>143</v>
      </c>
      <c r="C79" s="2031"/>
      <c r="D79" s="2034" t="s">
        <v>1052</v>
      </c>
      <c r="E79" s="2035"/>
      <c r="F79" s="2035"/>
      <c r="G79" s="2035"/>
      <c r="H79" s="2035"/>
      <c r="I79" s="2035"/>
      <c r="J79" s="2035"/>
      <c r="K79" s="2035"/>
      <c r="L79" s="2035"/>
      <c r="M79" s="2036"/>
      <c r="N79" s="889" t="str">
        <f>IF(活動計画書!B97="○","○","－")</f>
        <v>－</v>
      </c>
      <c r="O79" s="1044" t="str">
        <f>IF(N79="－","－",IF(【選択肢】!P22&gt;0,"○","×"))</f>
        <v>－</v>
      </c>
      <c r="P79" s="1096"/>
      <c r="Q79" s="2028"/>
      <c r="R79" s="2028"/>
      <c r="S79" s="2028"/>
      <c r="T79" s="2028"/>
      <c r="U79" s="2029"/>
      <c r="W79" s="586"/>
    </row>
    <row r="80" spans="2:23" s="585" customFormat="1" ht="25.5" customHeight="1">
      <c r="B80" s="2030"/>
      <c r="C80" s="2031"/>
      <c r="D80" s="2037" t="s">
        <v>1051</v>
      </c>
      <c r="E80" s="2038"/>
      <c r="F80" s="2038"/>
      <c r="G80" s="2038"/>
      <c r="H80" s="2038"/>
      <c r="I80" s="2038"/>
      <c r="J80" s="2038"/>
      <c r="K80" s="2038"/>
      <c r="L80" s="2038"/>
      <c r="M80" s="2039"/>
      <c r="N80" s="890" t="str">
        <f>IF(活動計画書!B98="○","○","－")</f>
        <v>－</v>
      </c>
      <c r="O80" s="1044" t="str">
        <f>IF(N80="－","－",IF(【選択肢】!P23&gt;0,"○","×"))</f>
        <v>－</v>
      </c>
      <c r="P80" s="1097"/>
      <c r="Q80" s="2028"/>
      <c r="R80" s="2028"/>
      <c r="S80" s="2028"/>
      <c r="T80" s="2028"/>
      <c r="U80" s="2029"/>
      <c r="W80" s="586"/>
    </row>
    <row r="81" spans="1:23" s="585" customFormat="1" ht="25.5" customHeight="1">
      <c r="B81" s="2030"/>
      <c r="C81" s="2031"/>
      <c r="D81" s="2037" t="s">
        <v>1050</v>
      </c>
      <c r="E81" s="2038"/>
      <c r="F81" s="2038"/>
      <c r="G81" s="2038"/>
      <c r="H81" s="2038"/>
      <c r="I81" s="2038"/>
      <c r="J81" s="2038"/>
      <c r="K81" s="2038"/>
      <c r="L81" s="2038"/>
      <c r="M81" s="2039"/>
      <c r="N81" s="890" t="str">
        <f>IF(活動計画書!B99="○","○","－")</f>
        <v>－</v>
      </c>
      <c r="O81" s="1044" t="str">
        <f>IF(N81="－","－",IF(【選択肢】!P24&gt;0,"○","×"))</f>
        <v>－</v>
      </c>
      <c r="P81" s="1097"/>
      <c r="Q81" s="2028"/>
      <c r="R81" s="2028"/>
      <c r="S81" s="2028"/>
      <c r="T81" s="2028"/>
      <c r="U81" s="2029"/>
      <c r="W81" s="586"/>
    </row>
    <row r="82" spans="1:23" s="585" customFormat="1" ht="25.5" customHeight="1">
      <c r="B82" s="2030"/>
      <c r="C82" s="2031"/>
      <c r="D82" s="2037" t="s">
        <v>1049</v>
      </c>
      <c r="E82" s="2038"/>
      <c r="F82" s="2038"/>
      <c r="G82" s="2038"/>
      <c r="H82" s="2038"/>
      <c r="I82" s="2038"/>
      <c r="J82" s="2038"/>
      <c r="K82" s="2038"/>
      <c r="L82" s="2038"/>
      <c r="M82" s="2039"/>
      <c r="N82" s="890" t="str">
        <f>IF(活動計画書!B100="○","○","－")</f>
        <v>－</v>
      </c>
      <c r="O82" s="1044" t="str">
        <f>IF(N82="－","－",IF(【選択肢】!P25&gt;0,"○","×"))</f>
        <v>－</v>
      </c>
      <c r="P82" s="1097"/>
      <c r="Q82" s="2028"/>
      <c r="R82" s="2028"/>
      <c r="S82" s="2028"/>
      <c r="T82" s="2028"/>
      <c r="U82" s="2029"/>
      <c r="W82" s="586"/>
    </row>
    <row r="83" spans="1:23" s="298" customFormat="1" ht="25.5" customHeight="1">
      <c r="B83" s="2030"/>
      <c r="C83" s="2031"/>
      <c r="D83" s="2037" t="s">
        <v>1048</v>
      </c>
      <c r="E83" s="2038"/>
      <c r="F83" s="2038"/>
      <c r="G83" s="2038"/>
      <c r="H83" s="2038"/>
      <c r="I83" s="2038"/>
      <c r="J83" s="2038"/>
      <c r="K83" s="2038"/>
      <c r="L83" s="2038"/>
      <c r="M83" s="2039"/>
      <c r="N83" s="890" t="str">
        <f>IF(活動計画書!M97="○","○","－")</f>
        <v>－</v>
      </c>
      <c r="O83" s="1044" t="str">
        <f>IF(N83="－","－",IF(【選択肢】!P26&gt;0,"○","×"))</f>
        <v>－</v>
      </c>
      <c r="P83" s="1097"/>
      <c r="Q83" s="2028"/>
      <c r="R83" s="2028"/>
      <c r="S83" s="2028"/>
      <c r="T83" s="2028"/>
      <c r="U83" s="2029"/>
    </row>
    <row r="84" spans="1:23" ht="25.5" customHeight="1">
      <c r="A84" s="584"/>
      <c r="B84" s="2030"/>
      <c r="C84" s="2031"/>
      <c r="D84" s="2037" t="s">
        <v>1047</v>
      </c>
      <c r="E84" s="2038"/>
      <c r="F84" s="2038"/>
      <c r="G84" s="2038"/>
      <c r="H84" s="2038"/>
      <c r="I84" s="2038"/>
      <c r="J84" s="2038"/>
      <c r="K84" s="2038"/>
      <c r="L84" s="2038"/>
      <c r="M84" s="2039"/>
      <c r="N84" s="890" t="str">
        <f>IF(活動計画書!M98="○","○","－")</f>
        <v>－</v>
      </c>
      <c r="O84" s="1044" t="str">
        <f>IF(N84="－","－",IF(【選択肢】!P27&gt;0,"○","×"))</f>
        <v>－</v>
      </c>
      <c r="P84" s="1097"/>
      <c r="Q84" s="2028"/>
      <c r="R84" s="2028"/>
      <c r="S84" s="2028"/>
      <c r="T84" s="2028"/>
      <c r="U84" s="2029"/>
    </row>
    <row r="85" spans="1:23" ht="25.5" customHeight="1">
      <c r="B85" s="2032"/>
      <c r="C85" s="2033"/>
      <c r="D85" s="2022" t="s">
        <v>1046</v>
      </c>
      <c r="E85" s="2023"/>
      <c r="F85" s="2024"/>
      <c r="G85" s="2025">
        <f>活動計画書!Q99</f>
        <v>0</v>
      </c>
      <c r="H85" s="2026"/>
      <c r="I85" s="2026"/>
      <c r="J85" s="2026"/>
      <c r="K85" s="2026"/>
      <c r="L85" s="2026"/>
      <c r="M85" s="2027"/>
      <c r="N85" s="890" t="str">
        <f>IF(活動計画書!M99="○","○","－")</f>
        <v>－</v>
      </c>
      <c r="O85" s="1044" t="str">
        <f>IF(N85="－","－",IF(【選択肢】!P28&gt;0,"○","×"))</f>
        <v>－</v>
      </c>
      <c r="P85" s="1097"/>
      <c r="Q85" s="2028"/>
      <c r="R85" s="2028"/>
      <c r="S85" s="2028"/>
      <c r="T85" s="2028"/>
      <c r="U85" s="2029"/>
    </row>
    <row r="86" spans="1:23" s="567" customFormat="1" ht="30" customHeight="1">
      <c r="A86" s="568" t="s">
        <v>476</v>
      </c>
      <c r="B86" s="958"/>
      <c r="C86" s="958"/>
      <c r="D86" s="958"/>
      <c r="E86" s="958"/>
      <c r="F86" s="958"/>
      <c r="G86" s="958"/>
      <c r="H86" s="958"/>
      <c r="I86" s="958"/>
      <c r="J86" s="958"/>
      <c r="K86" s="958"/>
      <c r="L86" s="958"/>
      <c r="M86" s="958"/>
      <c r="N86" s="958"/>
      <c r="O86" s="958"/>
      <c r="P86" s="958"/>
      <c r="Q86" s="958"/>
      <c r="R86" s="958"/>
      <c r="S86" s="958"/>
    </row>
    <row r="87" spans="1:23" s="583" customFormat="1" ht="16.5" customHeight="1">
      <c r="B87" s="583" t="s">
        <v>1045</v>
      </c>
    </row>
    <row r="88" spans="1:23" s="298" customFormat="1" ht="36" customHeight="1">
      <c r="B88" s="1290" t="s">
        <v>515</v>
      </c>
      <c r="C88" s="1290"/>
      <c r="D88" s="1290"/>
      <c r="E88" s="1148" t="s">
        <v>106</v>
      </c>
      <c r="F88" s="1424"/>
      <c r="G88" s="1424"/>
      <c r="H88" s="1424"/>
      <c r="I88" s="1424"/>
      <c r="J88" s="1424"/>
      <c r="K88" s="1424"/>
      <c r="L88" s="1424"/>
      <c r="M88" s="1149"/>
      <c r="N88" s="960" t="s">
        <v>1013</v>
      </c>
      <c r="O88" s="960" t="s">
        <v>1018</v>
      </c>
      <c r="P88" s="1241" t="s">
        <v>197</v>
      </c>
      <c r="Q88" s="1606"/>
      <c r="R88" s="1606"/>
      <c r="S88" s="1606"/>
      <c r="T88" s="1606"/>
      <c r="U88" s="1242"/>
    </row>
    <row r="89" spans="1:23" s="298" customFormat="1" ht="24.75" customHeight="1">
      <c r="B89" s="1977" t="s">
        <v>170</v>
      </c>
      <c r="C89" s="2012" t="s">
        <v>171</v>
      </c>
      <c r="D89" s="2013"/>
      <c r="E89" s="1994" t="s">
        <v>1044</v>
      </c>
      <c r="F89" s="1995"/>
      <c r="G89" s="1995"/>
      <c r="H89" s="1995"/>
      <c r="I89" s="1995"/>
      <c r="J89" s="1995"/>
      <c r="K89" s="1995"/>
      <c r="L89" s="1995"/>
      <c r="M89" s="1996"/>
      <c r="N89" s="1044" t="str">
        <f>IF(COUNTIF(活動計画書!K106:W106,"○")&gt;0,"○","－")</f>
        <v>－</v>
      </c>
      <c r="O89" s="888" t="str">
        <f>IF(N89="－","－",IF(【選択肢】!P29&gt;0,"○","×"))</f>
        <v>－</v>
      </c>
      <c r="P89" s="1451"/>
      <c r="Q89" s="1452"/>
      <c r="R89" s="1452"/>
      <c r="S89" s="1452"/>
      <c r="T89" s="1452"/>
      <c r="U89" s="1453"/>
    </row>
    <row r="90" spans="1:23" s="298" customFormat="1" ht="24.75" customHeight="1">
      <c r="B90" s="2011"/>
      <c r="C90" s="2014"/>
      <c r="D90" s="2015"/>
      <c r="E90" s="1994" t="s">
        <v>1043</v>
      </c>
      <c r="F90" s="1995"/>
      <c r="G90" s="1995"/>
      <c r="H90" s="1995"/>
      <c r="I90" s="1995"/>
      <c r="J90" s="1995"/>
      <c r="K90" s="1995"/>
      <c r="L90" s="1995"/>
      <c r="M90" s="1996"/>
      <c r="N90" s="888" t="str">
        <f>IF(COUNTIF(活動計画書!K107:W107,"○")&gt;0,"○","－")</f>
        <v>－</v>
      </c>
      <c r="O90" s="888" t="str">
        <f>IF(N90="－","－",IF(【選択肢】!P30&gt;0,"○","×"))</f>
        <v>－</v>
      </c>
      <c r="P90" s="1451"/>
      <c r="Q90" s="1452"/>
      <c r="R90" s="1452"/>
      <c r="S90" s="1452"/>
      <c r="T90" s="1452"/>
      <c r="U90" s="1453"/>
    </row>
    <row r="91" spans="1:23" s="298" customFormat="1" ht="24.75" customHeight="1">
      <c r="B91" s="2011"/>
      <c r="C91" s="2014"/>
      <c r="D91" s="2015"/>
      <c r="E91" s="1994" t="s">
        <v>1042</v>
      </c>
      <c r="F91" s="1995"/>
      <c r="G91" s="1995"/>
      <c r="H91" s="1995"/>
      <c r="I91" s="1995"/>
      <c r="J91" s="1995"/>
      <c r="K91" s="1995"/>
      <c r="L91" s="1995"/>
      <c r="M91" s="1996"/>
      <c r="N91" s="888" t="str">
        <f>IF(COUNTIF(活動計画書!K108:W108,"○")&gt;0,"○","－")</f>
        <v>－</v>
      </c>
      <c r="O91" s="888" t="str">
        <f>IF(N91="－","－",IF(【選択肢】!P31&gt;0,"○","×"))</f>
        <v>－</v>
      </c>
      <c r="P91" s="1451"/>
      <c r="Q91" s="1452"/>
      <c r="R91" s="1452"/>
      <c r="S91" s="1452"/>
      <c r="T91" s="1452"/>
      <c r="U91" s="1453"/>
    </row>
    <row r="92" spans="1:23" s="298" customFormat="1" ht="24.75" customHeight="1">
      <c r="B92" s="2011"/>
      <c r="C92" s="2014"/>
      <c r="D92" s="2015"/>
      <c r="E92" s="1994" t="s">
        <v>1041</v>
      </c>
      <c r="F92" s="1995"/>
      <c r="G92" s="1995"/>
      <c r="H92" s="1995"/>
      <c r="I92" s="1995"/>
      <c r="J92" s="1995"/>
      <c r="K92" s="1995"/>
      <c r="L92" s="1995"/>
      <c r="M92" s="1996"/>
      <c r="N92" s="888" t="str">
        <f>IF(COUNTIF(活動計画書!K109:W109,"○")&gt;0,"○","－")</f>
        <v>－</v>
      </c>
      <c r="O92" s="888" t="str">
        <f>IF(N92="－","－",IF(【選択肢】!P32&gt;0,"○","×"))</f>
        <v>－</v>
      </c>
      <c r="P92" s="1451"/>
      <c r="Q92" s="1452"/>
      <c r="R92" s="1452"/>
      <c r="S92" s="1452"/>
      <c r="T92" s="1452"/>
      <c r="U92" s="1453"/>
    </row>
    <row r="93" spans="1:23" s="298" customFormat="1" ht="18.75" customHeight="1">
      <c r="B93" s="2011"/>
      <c r="C93" s="2014"/>
      <c r="D93" s="2015"/>
      <c r="E93" s="1997" t="s">
        <v>176</v>
      </c>
      <c r="F93" s="1998"/>
      <c r="G93" s="1998"/>
      <c r="H93" s="1998"/>
      <c r="I93" s="1998"/>
      <c r="J93" s="1998"/>
      <c r="K93" s="1998"/>
      <c r="L93" s="1998"/>
      <c r="M93" s="1999"/>
      <c r="N93" s="2003" t="str">
        <f>IF(COUNTIF(活動計画書!K110:W110,"○")&gt;0,"○","－")</f>
        <v>－</v>
      </c>
      <c r="O93" s="2003" t="str">
        <f>IF(N93="－","－",IF(【選択肢】!P33&gt;0,"○","×"))</f>
        <v>－</v>
      </c>
      <c r="P93" s="582" t="s">
        <v>1039</v>
      </c>
      <c r="Q93" s="2005"/>
      <c r="R93" s="2006"/>
      <c r="S93" s="2006"/>
      <c r="T93" s="2006"/>
      <c r="U93" s="2007"/>
    </row>
    <row r="94" spans="1:23" s="298" customFormat="1" ht="26.25" customHeight="1">
      <c r="B94" s="2011"/>
      <c r="C94" s="2014"/>
      <c r="D94" s="2015"/>
      <c r="E94" s="2000"/>
      <c r="F94" s="2001"/>
      <c r="G94" s="2001"/>
      <c r="H94" s="2001"/>
      <c r="I94" s="2001"/>
      <c r="J94" s="2001"/>
      <c r="K94" s="2001"/>
      <c r="L94" s="2001"/>
      <c r="M94" s="2002"/>
      <c r="N94" s="2004"/>
      <c r="O94" s="2004"/>
      <c r="P94" s="1098"/>
      <c r="Q94" s="2008"/>
      <c r="R94" s="2009"/>
      <c r="S94" s="2009"/>
      <c r="T94" s="2009"/>
      <c r="U94" s="2010"/>
    </row>
    <row r="95" spans="1:23" s="298" customFormat="1" ht="18.75" customHeight="1">
      <c r="B95" s="2011"/>
      <c r="C95" s="2012" t="s">
        <v>124</v>
      </c>
      <c r="D95" s="2013"/>
      <c r="E95" s="1997" t="s">
        <v>1040</v>
      </c>
      <c r="F95" s="1998"/>
      <c r="G95" s="1998"/>
      <c r="H95" s="1998"/>
      <c r="I95" s="1998"/>
      <c r="J95" s="1998"/>
      <c r="K95" s="1998"/>
      <c r="L95" s="1998"/>
      <c r="M95" s="1999"/>
      <c r="N95" s="2018"/>
      <c r="O95" s="2003" t="str">
        <f>IF(N95="－","－",IF(【選択肢】!P34&gt;0,"○","×"))</f>
        <v>×</v>
      </c>
      <c r="P95" s="581" t="s">
        <v>1039</v>
      </c>
      <c r="Q95" s="2005"/>
      <c r="R95" s="2006"/>
      <c r="S95" s="2006"/>
      <c r="T95" s="2006"/>
      <c r="U95" s="2007"/>
    </row>
    <row r="96" spans="1:23" s="298" customFormat="1" ht="26.25" customHeight="1">
      <c r="B96" s="2011"/>
      <c r="C96" s="2016"/>
      <c r="D96" s="2017"/>
      <c r="E96" s="2000"/>
      <c r="F96" s="2001"/>
      <c r="G96" s="2001"/>
      <c r="H96" s="2001"/>
      <c r="I96" s="2001"/>
      <c r="J96" s="2001"/>
      <c r="K96" s="2001"/>
      <c r="L96" s="2001"/>
      <c r="M96" s="2002"/>
      <c r="N96" s="2019"/>
      <c r="O96" s="2004"/>
      <c r="P96" s="1095"/>
      <c r="Q96" s="2008"/>
      <c r="R96" s="2009"/>
      <c r="S96" s="2009"/>
      <c r="T96" s="2009"/>
      <c r="U96" s="2010"/>
    </row>
    <row r="97" spans="2:25" s="298" customFormat="1" ht="35.25" customHeight="1">
      <c r="B97" s="2011"/>
      <c r="C97" s="1978" t="s">
        <v>125</v>
      </c>
      <c r="D97" s="1979"/>
      <c r="E97" s="1994" t="s">
        <v>1038</v>
      </c>
      <c r="F97" s="1995"/>
      <c r="G97" s="1995"/>
      <c r="H97" s="1995"/>
      <c r="I97" s="1995"/>
      <c r="J97" s="1995"/>
      <c r="K97" s="1995"/>
      <c r="L97" s="1995"/>
      <c r="M97" s="1996"/>
      <c r="N97" s="947"/>
      <c r="O97" s="888" t="str">
        <f>IF(N97="－","－",IF(【選択肢】!P35&gt;0,"○","×"))</f>
        <v>×</v>
      </c>
      <c r="P97" s="1451"/>
      <c r="Q97" s="1452"/>
      <c r="R97" s="1452"/>
      <c r="S97" s="1452"/>
      <c r="T97" s="1452"/>
      <c r="U97" s="1453"/>
    </row>
    <row r="98" spans="2:25" s="298" customFormat="1" ht="35.25" customHeight="1">
      <c r="B98" s="2011"/>
      <c r="C98" s="1980"/>
      <c r="D98" s="1981"/>
      <c r="E98" s="1994" t="s">
        <v>1037</v>
      </c>
      <c r="F98" s="1995"/>
      <c r="G98" s="1995"/>
      <c r="H98" s="1995"/>
      <c r="I98" s="1995"/>
      <c r="J98" s="1995"/>
      <c r="K98" s="1995"/>
      <c r="L98" s="1995"/>
      <c r="M98" s="1996"/>
      <c r="N98" s="947"/>
      <c r="O98" s="888" t="str">
        <f>IF(N98="－","－",IF(【選択肢】!P36&gt;0,"○","×"))</f>
        <v>×</v>
      </c>
      <c r="P98" s="1451"/>
      <c r="Q98" s="1452"/>
      <c r="R98" s="1452"/>
      <c r="S98" s="1452"/>
      <c r="T98" s="1452"/>
      <c r="U98" s="1453"/>
    </row>
    <row r="99" spans="2:25" s="298" customFormat="1" ht="35.25" customHeight="1">
      <c r="B99" s="2011"/>
      <c r="C99" s="1980"/>
      <c r="D99" s="1981"/>
      <c r="E99" s="1994" t="s">
        <v>1036</v>
      </c>
      <c r="F99" s="1995"/>
      <c r="G99" s="1995"/>
      <c r="H99" s="1995"/>
      <c r="I99" s="1995"/>
      <c r="J99" s="1995"/>
      <c r="K99" s="1995"/>
      <c r="L99" s="1995"/>
      <c r="M99" s="1996"/>
      <c r="N99" s="947"/>
      <c r="O99" s="888" t="str">
        <f>IF(N99="－","－",IF(【選択肢】!P37&gt;0,"○","×"))</f>
        <v>×</v>
      </c>
      <c r="P99" s="1451"/>
      <c r="Q99" s="1452"/>
      <c r="R99" s="1452"/>
      <c r="S99" s="1452"/>
      <c r="T99" s="1452"/>
      <c r="U99" s="1453"/>
    </row>
    <row r="100" spans="2:25" s="298" customFormat="1" ht="35.25" customHeight="1">
      <c r="B100" s="2011"/>
      <c r="C100" s="1982"/>
      <c r="D100" s="1983"/>
      <c r="E100" s="1994" t="s">
        <v>1035</v>
      </c>
      <c r="F100" s="1995"/>
      <c r="G100" s="1995"/>
      <c r="H100" s="1995"/>
      <c r="I100" s="1995"/>
      <c r="J100" s="1995"/>
      <c r="K100" s="1995"/>
      <c r="L100" s="1995"/>
      <c r="M100" s="1996"/>
      <c r="N100" s="947"/>
      <c r="O100" s="888" t="str">
        <f>IF(N100="－","－",IF(【選択肢】!P38&gt;0,"○","×"))</f>
        <v>×</v>
      </c>
      <c r="P100" s="1451"/>
      <c r="Q100" s="1452"/>
      <c r="R100" s="1452"/>
      <c r="S100" s="1452"/>
      <c r="T100" s="1452"/>
      <c r="U100" s="1453"/>
    </row>
    <row r="101" spans="2:25" s="298" customFormat="1" ht="26.25" customHeight="1">
      <c r="B101" s="1975" t="s">
        <v>184</v>
      </c>
      <c r="C101" s="1978" t="s">
        <v>185</v>
      </c>
      <c r="D101" s="1979"/>
      <c r="E101" s="1709" t="s">
        <v>186</v>
      </c>
      <c r="F101" s="1710"/>
      <c r="G101" s="1710"/>
      <c r="H101" s="1710"/>
      <c r="I101" s="1710"/>
      <c r="J101" s="1710"/>
      <c r="K101" s="1710"/>
      <c r="L101" s="1710"/>
      <c r="M101" s="1711"/>
      <c r="N101" s="891" t="str">
        <f>IF(COUNTIF(活動計画書!K116:V116,"○")&gt;0,"○","－")</f>
        <v>－</v>
      </c>
      <c r="O101" s="888" t="str">
        <f>IF(N101="－","－",IF(【選択肢】!P39&gt;0,"○","×"))</f>
        <v>－</v>
      </c>
      <c r="P101" s="1451"/>
      <c r="Q101" s="1452"/>
      <c r="R101" s="1452"/>
      <c r="S101" s="1452"/>
      <c r="T101" s="1452"/>
      <c r="U101" s="1453"/>
    </row>
    <row r="102" spans="2:25" s="298" customFormat="1" ht="26.25" customHeight="1">
      <c r="B102" s="1976"/>
      <c r="C102" s="1980"/>
      <c r="D102" s="1981"/>
      <c r="E102" s="1709" t="s">
        <v>1034</v>
      </c>
      <c r="F102" s="1710"/>
      <c r="G102" s="1710"/>
      <c r="H102" s="1710"/>
      <c r="I102" s="1710"/>
      <c r="J102" s="1710"/>
      <c r="K102" s="1710"/>
      <c r="L102" s="1710"/>
      <c r="M102" s="1711"/>
      <c r="N102" s="891" t="str">
        <f>IF(COUNTIF(活動計画書!K117:V117,"○")&gt;0,"○","－")</f>
        <v>－</v>
      </c>
      <c r="O102" s="888" t="str">
        <f>IF(N102="－","－",IF(【選択肢】!P40&gt;0,"○","×"))</f>
        <v>－</v>
      </c>
      <c r="P102" s="1451"/>
      <c r="Q102" s="1452"/>
      <c r="R102" s="1452"/>
      <c r="S102" s="1452"/>
      <c r="T102" s="1452"/>
      <c r="U102" s="1453"/>
    </row>
    <row r="103" spans="2:25" s="298" customFormat="1" ht="26.25" customHeight="1">
      <c r="B103" s="1976"/>
      <c r="C103" s="1980"/>
      <c r="D103" s="1981"/>
      <c r="E103" s="1709" t="s">
        <v>188</v>
      </c>
      <c r="F103" s="1710"/>
      <c r="G103" s="1710"/>
      <c r="H103" s="1710"/>
      <c r="I103" s="1710"/>
      <c r="J103" s="1710"/>
      <c r="K103" s="1710"/>
      <c r="L103" s="1710"/>
      <c r="M103" s="1711"/>
      <c r="N103" s="891" t="str">
        <f>IF(COUNTIF(活動計画書!K118:V118,"○")&gt;0,"○","－")</f>
        <v>－</v>
      </c>
      <c r="O103" s="888" t="str">
        <f>IF(N103="－","－",IF(【選択肢】!P41&gt;0,"○","×"))</f>
        <v>－</v>
      </c>
      <c r="P103" s="1451"/>
      <c r="Q103" s="1452"/>
      <c r="R103" s="1452"/>
      <c r="S103" s="1452"/>
      <c r="T103" s="1452"/>
      <c r="U103" s="1453"/>
    </row>
    <row r="104" spans="2:25" s="298" customFormat="1" ht="32.25" customHeight="1">
      <c r="B104" s="1976"/>
      <c r="C104" s="1980"/>
      <c r="D104" s="1981"/>
      <c r="E104" s="1709" t="s">
        <v>189</v>
      </c>
      <c r="F104" s="1710"/>
      <c r="G104" s="1710"/>
      <c r="H104" s="1710"/>
      <c r="I104" s="1710"/>
      <c r="J104" s="1710"/>
      <c r="K104" s="1710"/>
      <c r="L104" s="1710"/>
      <c r="M104" s="1711"/>
      <c r="N104" s="891" t="str">
        <f>IF(COUNTIF(活動計画書!K119:V119,"○")&gt;0,"○","－")</f>
        <v>－</v>
      </c>
      <c r="O104" s="888" t="str">
        <f>IF(N104="－","－",IF(【選択肢】!P42&gt;0,"○","×"))</f>
        <v>－</v>
      </c>
      <c r="P104" s="1451"/>
      <c r="Q104" s="1452"/>
      <c r="R104" s="1452"/>
      <c r="S104" s="1452"/>
      <c r="T104" s="1452"/>
      <c r="U104" s="1453"/>
    </row>
    <row r="105" spans="2:25" s="298" customFormat="1" ht="26.25" customHeight="1">
      <c r="B105" s="1976"/>
      <c r="C105" s="1982"/>
      <c r="D105" s="1983"/>
      <c r="E105" s="1709" t="s">
        <v>190</v>
      </c>
      <c r="F105" s="1710"/>
      <c r="G105" s="1710"/>
      <c r="H105" s="1710"/>
      <c r="I105" s="1710"/>
      <c r="J105" s="1710"/>
      <c r="K105" s="1710"/>
      <c r="L105" s="1710"/>
      <c r="M105" s="1711"/>
      <c r="N105" s="891" t="str">
        <f>IF(COUNTIF(活動計画書!K120:V120,"○")&gt;0,"○","－")</f>
        <v>－</v>
      </c>
      <c r="O105" s="888" t="str">
        <f>IF(N105="－","－",IF(【選択肢】!P43&gt;0,"○","×"))</f>
        <v>－</v>
      </c>
      <c r="P105" s="1451"/>
      <c r="Q105" s="1452"/>
      <c r="R105" s="1452"/>
      <c r="S105" s="1452"/>
      <c r="T105" s="1452"/>
      <c r="U105" s="1453"/>
    </row>
    <row r="106" spans="2:25" s="298" customFormat="1" ht="35.25" customHeight="1">
      <c r="B106" s="1976"/>
      <c r="C106" s="1978" t="s">
        <v>191</v>
      </c>
      <c r="D106" s="1979"/>
      <c r="E106" s="1984">
        <f>活動計画書!E123</f>
        <v>0</v>
      </c>
      <c r="F106" s="1985"/>
      <c r="G106" s="1985"/>
      <c r="H106" s="1985"/>
      <c r="I106" s="1985"/>
      <c r="J106" s="1985"/>
      <c r="K106" s="1985"/>
      <c r="L106" s="1985"/>
      <c r="M106" s="1986"/>
      <c r="N106" s="888" t="str">
        <f>IF(E106&gt;0,"○","")</f>
        <v/>
      </c>
      <c r="O106" s="888" t="str">
        <f>IFERROR(IF(VLOOKUP(E106,【選択肢】!$O$6:$P$81,2,FALSE)&gt;0,"○","×"),"")</f>
        <v/>
      </c>
      <c r="P106" s="1451"/>
      <c r="Q106" s="1452"/>
      <c r="R106" s="1452"/>
      <c r="S106" s="1452"/>
      <c r="T106" s="1452"/>
      <c r="U106" s="1453"/>
    </row>
    <row r="107" spans="2:25" s="298" customFormat="1" ht="35.25" customHeight="1">
      <c r="B107" s="1976"/>
      <c r="C107" s="1980"/>
      <c r="D107" s="1981"/>
      <c r="E107" s="1984">
        <f>活動計画書!E124</f>
        <v>0</v>
      </c>
      <c r="F107" s="1985"/>
      <c r="G107" s="1985"/>
      <c r="H107" s="1985"/>
      <c r="I107" s="1985"/>
      <c r="J107" s="1985"/>
      <c r="K107" s="1985"/>
      <c r="L107" s="1985"/>
      <c r="M107" s="1986"/>
      <c r="N107" s="888" t="str">
        <f>IF(E107&gt;0,"○","")</f>
        <v/>
      </c>
      <c r="O107" s="888" t="str">
        <f>IFERROR(IF(VLOOKUP(E107,【選択肢】!$O$6:$P$81,2,FALSE)&gt;0,"○","×"),"")</f>
        <v/>
      </c>
      <c r="P107" s="1451"/>
      <c r="Q107" s="1452"/>
      <c r="R107" s="1452"/>
      <c r="S107" s="1452"/>
      <c r="T107" s="1452"/>
      <c r="U107" s="1453"/>
    </row>
    <row r="108" spans="2:25" s="298" customFormat="1" ht="35.25" customHeight="1">
      <c r="B108" s="1976"/>
      <c r="C108" s="1980"/>
      <c r="D108" s="1981"/>
      <c r="E108" s="1984">
        <f>活動計画書!E125</f>
        <v>0</v>
      </c>
      <c r="F108" s="1985"/>
      <c r="G108" s="1985"/>
      <c r="H108" s="1985"/>
      <c r="I108" s="1985"/>
      <c r="J108" s="1985"/>
      <c r="K108" s="1985"/>
      <c r="L108" s="1985"/>
      <c r="M108" s="1986"/>
      <c r="N108" s="888" t="str">
        <f>IF(E108&gt;0,"○","")</f>
        <v/>
      </c>
      <c r="O108" s="888" t="str">
        <f>IFERROR(IF(VLOOKUP(E108,【選択肢】!$O$6:$P$81,2,FALSE)&gt;0,"○","×"),"")</f>
        <v/>
      </c>
      <c r="P108" s="1451"/>
      <c r="Q108" s="1452"/>
      <c r="R108" s="1452"/>
      <c r="S108" s="1452"/>
      <c r="T108" s="1452"/>
      <c r="U108" s="1453"/>
    </row>
    <row r="109" spans="2:25" s="298" customFormat="1" ht="35.25" customHeight="1">
      <c r="B109" s="1976"/>
      <c r="C109" s="1980"/>
      <c r="D109" s="1981"/>
      <c r="E109" s="1984">
        <f>活動計画書!E126</f>
        <v>0</v>
      </c>
      <c r="F109" s="1985"/>
      <c r="G109" s="1985"/>
      <c r="H109" s="1985"/>
      <c r="I109" s="1985"/>
      <c r="J109" s="1985"/>
      <c r="K109" s="1985"/>
      <c r="L109" s="1985"/>
      <c r="M109" s="1986"/>
      <c r="N109" s="888" t="str">
        <f>IF(E109&gt;0,"○","")</f>
        <v/>
      </c>
      <c r="O109" s="888" t="str">
        <f>IFERROR(IF(VLOOKUP(E109,【選択肢】!$O$6:$P$81,2,FALSE)&gt;0,"○","×"),"")</f>
        <v/>
      </c>
      <c r="P109" s="1451"/>
      <c r="Q109" s="1452"/>
      <c r="R109" s="1452"/>
      <c r="S109" s="1452"/>
      <c r="T109" s="1452"/>
      <c r="U109" s="1453"/>
    </row>
    <row r="110" spans="2:25" s="298" customFormat="1" ht="35.25" customHeight="1">
      <c r="B110" s="1976"/>
      <c r="C110" s="1980"/>
      <c r="D110" s="1981"/>
      <c r="E110" s="1984">
        <f>活動計画書!E127</f>
        <v>0</v>
      </c>
      <c r="F110" s="1985"/>
      <c r="G110" s="1985"/>
      <c r="H110" s="1985"/>
      <c r="I110" s="1985"/>
      <c r="J110" s="1985"/>
      <c r="K110" s="1985"/>
      <c r="L110" s="1985"/>
      <c r="M110" s="1986"/>
      <c r="N110" s="888" t="str">
        <f>IF(E110&gt;0,"○","")</f>
        <v/>
      </c>
      <c r="O110" s="888" t="str">
        <f>IFERROR(IF(VLOOKUP(E110,【選択肢】!$O$6:$P$81,2,FALSE)&gt;0,"○","×"),"")</f>
        <v/>
      </c>
      <c r="P110" s="1451"/>
      <c r="Q110" s="1452"/>
      <c r="R110" s="1452"/>
      <c r="S110" s="1452"/>
      <c r="T110" s="1452"/>
      <c r="U110" s="1453"/>
      <c r="Y110" s="298" t="s">
        <v>156</v>
      </c>
    </row>
    <row r="111" spans="2:25" s="298" customFormat="1" ht="21" customHeight="1">
      <c r="B111" s="1976"/>
      <c r="C111" s="1982"/>
      <c r="D111" s="1983"/>
      <c r="E111" s="1987" t="s">
        <v>1006</v>
      </c>
      <c r="F111" s="1988"/>
      <c r="G111" s="1988"/>
      <c r="H111" s="1988"/>
      <c r="I111" s="1988"/>
      <c r="J111" s="1988"/>
      <c r="K111" s="1988"/>
      <c r="L111" s="1988"/>
      <c r="M111" s="1988"/>
      <c r="N111" s="1988"/>
      <c r="O111" s="1988"/>
      <c r="P111" s="1988"/>
      <c r="Q111" s="1988"/>
      <c r="R111" s="1988"/>
      <c r="S111" s="1988"/>
      <c r="T111" s="1988"/>
      <c r="U111" s="1989"/>
    </row>
    <row r="112" spans="2:25" s="298" customFormat="1" ht="26.25" customHeight="1">
      <c r="B112" s="1977"/>
      <c r="C112" s="1990" t="s">
        <v>194</v>
      </c>
      <c r="D112" s="1990"/>
      <c r="E112" s="1957" t="s">
        <v>1033</v>
      </c>
      <c r="F112" s="1958"/>
      <c r="G112" s="1958"/>
      <c r="H112" s="1958"/>
      <c r="I112" s="1958"/>
      <c r="J112" s="1958"/>
      <c r="K112" s="1958"/>
      <c r="L112" s="1958"/>
      <c r="M112" s="1959"/>
      <c r="N112" s="888" t="str">
        <f>IF(COUNTIF(活動計画書!K129:W129,"○")&gt;0,"○","－")</f>
        <v>－</v>
      </c>
      <c r="O112" s="888" t="str">
        <f>IF(N112="－","－",IF(【選択肢】!P56&gt;0,"○","×"))</f>
        <v>－</v>
      </c>
      <c r="P112" s="1991"/>
      <c r="Q112" s="1992"/>
      <c r="R112" s="1992"/>
      <c r="S112" s="1992"/>
      <c r="T112" s="1992"/>
      <c r="U112" s="1993"/>
    </row>
    <row r="113" spans="1:31" s="298" customFormat="1" ht="16.5" customHeight="1">
      <c r="B113" s="580"/>
      <c r="C113" s="580"/>
      <c r="D113" s="580"/>
      <c r="E113" s="580"/>
      <c r="F113" s="966"/>
      <c r="G113" s="966"/>
      <c r="H113" s="966"/>
      <c r="I113" s="966"/>
      <c r="J113" s="966"/>
      <c r="K113" s="966"/>
      <c r="L113" s="966"/>
      <c r="M113" s="966"/>
      <c r="N113" s="578"/>
      <c r="O113" s="578"/>
      <c r="P113" s="579"/>
      <c r="Q113" s="579"/>
      <c r="R113" s="579"/>
      <c r="S113" s="579"/>
      <c r="T113" s="579"/>
      <c r="U113" s="579"/>
    </row>
    <row r="114" spans="1:31" s="298" customFormat="1" ht="36" customHeight="1">
      <c r="B114" s="1290" t="s">
        <v>515</v>
      </c>
      <c r="C114" s="1290"/>
      <c r="D114" s="1290"/>
      <c r="E114" s="1148" t="s">
        <v>106</v>
      </c>
      <c r="F114" s="1424"/>
      <c r="G114" s="1424"/>
      <c r="H114" s="1424"/>
      <c r="I114" s="1424"/>
      <c r="J114" s="1424"/>
      <c r="K114" s="1424"/>
      <c r="L114" s="1424"/>
      <c r="M114" s="1149"/>
      <c r="N114" s="960" t="s">
        <v>1013</v>
      </c>
      <c r="O114" s="960" t="s">
        <v>1018</v>
      </c>
      <c r="P114" s="1241" t="s">
        <v>197</v>
      </c>
      <c r="Q114" s="1606"/>
      <c r="R114" s="1606"/>
      <c r="S114" s="1606"/>
      <c r="T114" s="1606"/>
      <c r="U114" s="1242"/>
    </row>
    <row r="115" spans="1:31" ht="26.25" customHeight="1">
      <c r="A115" s="298"/>
      <c r="B115" s="1960" t="s">
        <v>1032</v>
      </c>
      <c r="C115" s="1961"/>
      <c r="D115" s="1962"/>
      <c r="E115" s="1957" t="s">
        <v>1031</v>
      </c>
      <c r="F115" s="1958"/>
      <c r="G115" s="1958"/>
      <c r="H115" s="1958"/>
      <c r="I115" s="1958"/>
      <c r="J115" s="1958"/>
      <c r="K115" s="1958"/>
      <c r="L115" s="1958"/>
      <c r="M115" s="1959"/>
      <c r="N115" s="888" t="str">
        <f>IF(COUNTIF(活動計画書!$D$133:$I$138,E115)&gt;0,"○","－")</f>
        <v>－</v>
      </c>
      <c r="O115" s="888" t="str">
        <f>IF(N115="－","－",IF(【選択肢】!P57&gt;0,"○","×"))</f>
        <v>－</v>
      </c>
      <c r="P115" s="1451"/>
      <c r="Q115" s="1452"/>
      <c r="R115" s="1452"/>
      <c r="S115" s="1452"/>
      <c r="T115" s="1452"/>
      <c r="U115" s="1453"/>
    </row>
    <row r="116" spans="1:31" s="298" customFormat="1" ht="33.6" customHeight="1">
      <c r="B116" s="1963"/>
      <c r="C116" s="1964"/>
      <c r="D116" s="1965"/>
      <c r="E116" s="1969" t="s">
        <v>1030</v>
      </c>
      <c r="F116" s="1970"/>
      <c r="G116" s="1970"/>
      <c r="H116" s="1970"/>
      <c r="I116" s="1970"/>
      <c r="J116" s="1970"/>
      <c r="K116" s="1970"/>
      <c r="L116" s="1970"/>
      <c r="M116" s="1971"/>
      <c r="N116" s="888" t="str">
        <f>IF(COUNTIF(活動計画書!$D$133:$I$138,E116)&gt;0,"○","－")</f>
        <v>－</v>
      </c>
      <c r="O116" s="888" t="str">
        <f>IF(N116="－","－",IF(【選択肢】!P58&gt;0,"○","×"))</f>
        <v>－</v>
      </c>
      <c r="P116" s="1451"/>
      <c r="Q116" s="1452"/>
      <c r="R116" s="1452"/>
      <c r="S116" s="1452"/>
      <c r="T116" s="1452"/>
      <c r="U116" s="1453"/>
    </row>
    <row r="117" spans="1:31" s="298" customFormat="1" ht="26.25" customHeight="1">
      <c r="B117" s="1963"/>
      <c r="C117" s="1964"/>
      <c r="D117" s="1965"/>
      <c r="E117" s="1957" t="s">
        <v>1029</v>
      </c>
      <c r="F117" s="1958"/>
      <c r="G117" s="1958"/>
      <c r="H117" s="1958"/>
      <c r="I117" s="1958"/>
      <c r="J117" s="1958"/>
      <c r="K117" s="1958"/>
      <c r="L117" s="1958"/>
      <c r="M117" s="1959"/>
      <c r="N117" s="888" t="str">
        <f>IF(COUNTIF(活動計画書!$D$133:$I$138,E117)&gt;0,"○","－")</f>
        <v>－</v>
      </c>
      <c r="O117" s="888" t="str">
        <f>IF(N117="－","－",IF(【選択肢】!P59&gt;0,"○","×"))</f>
        <v>－</v>
      </c>
      <c r="P117" s="1451"/>
      <c r="Q117" s="1452"/>
      <c r="R117" s="1452"/>
      <c r="S117" s="1452"/>
      <c r="T117" s="1452"/>
      <c r="U117" s="1453"/>
    </row>
    <row r="118" spans="1:31" s="298" customFormat="1" ht="26.25" customHeight="1">
      <c r="B118" s="1963"/>
      <c r="C118" s="1964"/>
      <c r="D118" s="1965"/>
      <c r="E118" s="1957" t="s">
        <v>1028</v>
      </c>
      <c r="F118" s="1958"/>
      <c r="G118" s="1958"/>
      <c r="H118" s="1958"/>
      <c r="I118" s="1958"/>
      <c r="J118" s="1958"/>
      <c r="K118" s="1958"/>
      <c r="L118" s="1958"/>
      <c r="M118" s="1959"/>
      <c r="N118" s="888" t="str">
        <f>IF(COUNTIF(活動計画書!$D$133:$I$138,E118)&gt;0,"○","－")</f>
        <v>－</v>
      </c>
      <c r="O118" s="888" t="str">
        <f>IF(N118="－","－",IF(【選択肢】!P60&gt;0,"○","×"))</f>
        <v>－</v>
      </c>
      <c r="P118" s="1451"/>
      <c r="Q118" s="1452"/>
      <c r="R118" s="1452"/>
      <c r="S118" s="1452"/>
      <c r="T118" s="1452"/>
      <c r="U118" s="1453"/>
    </row>
    <row r="119" spans="1:31" s="298" customFormat="1" ht="26.25" customHeight="1">
      <c r="B119" s="1963"/>
      <c r="C119" s="1964"/>
      <c r="D119" s="1965"/>
      <c r="E119" s="1957" t="s">
        <v>1027</v>
      </c>
      <c r="F119" s="1958"/>
      <c r="G119" s="1958"/>
      <c r="H119" s="1958"/>
      <c r="I119" s="1958"/>
      <c r="J119" s="1958"/>
      <c r="K119" s="1958"/>
      <c r="L119" s="1958"/>
      <c r="M119" s="1959"/>
      <c r="N119" s="888" t="str">
        <f>IF(COUNTIF(活動計画書!$D$133:$I$138,E119)&gt;0,"○","－")</f>
        <v>－</v>
      </c>
      <c r="O119" s="888" t="str">
        <f>IF(N119="－","－",IF(【選択肢】!P61&gt;0,"○","×"))</f>
        <v>－</v>
      </c>
      <c r="P119" s="1451"/>
      <c r="Q119" s="1452"/>
      <c r="R119" s="1452"/>
      <c r="S119" s="1452"/>
      <c r="T119" s="1452"/>
      <c r="U119" s="1453"/>
    </row>
    <row r="120" spans="1:31" s="298" customFormat="1" ht="26.25" customHeight="1">
      <c r="B120" s="1963"/>
      <c r="C120" s="1964"/>
      <c r="D120" s="1965"/>
      <c r="E120" s="1969" t="s">
        <v>1026</v>
      </c>
      <c r="F120" s="1970"/>
      <c r="G120" s="1970"/>
      <c r="H120" s="1970"/>
      <c r="I120" s="1970"/>
      <c r="J120" s="1970"/>
      <c r="K120" s="1970"/>
      <c r="L120" s="1970"/>
      <c r="M120" s="1971"/>
      <c r="N120" s="888" t="str">
        <f>IF(COUNTIF(活動計画書!$D$133:$I$138,E120)&gt;0,"○","－")</f>
        <v>－</v>
      </c>
      <c r="O120" s="888" t="str">
        <f>IF(N120="－","－",IF(【選択肢】!P62&gt;0,"○","×"))</f>
        <v>－</v>
      </c>
      <c r="P120" s="1451"/>
      <c r="Q120" s="1452"/>
      <c r="R120" s="1452"/>
      <c r="S120" s="1452"/>
      <c r="T120" s="1452"/>
      <c r="U120" s="1453"/>
    </row>
    <row r="121" spans="1:31" s="298" customFormat="1" ht="33.6" customHeight="1">
      <c r="B121" s="1963"/>
      <c r="C121" s="1964"/>
      <c r="D121" s="1965"/>
      <c r="E121" s="1957" t="s">
        <v>1025</v>
      </c>
      <c r="F121" s="1958"/>
      <c r="G121" s="1958"/>
      <c r="H121" s="1958"/>
      <c r="I121" s="1958"/>
      <c r="J121" s="1958"/>
      <c r="K121" s="1958"/>
      <c r="L121" s="1958"/>
      <c r="M121" s="1959"/>
      <c r="N121" s="888" t="str">
        <f>IF(COUNTIF(活動計画書!$D$133:$I$138,E121)&gt;0,"○","－")</f>
        <v>－</v>
      </c>
      <c r="O121" s="888" t="str">
        <f>IF(N121="－","－",IF(【選択肢】!P63&gt;0,"○","×"))</f>
        <v>－</v>
      </c>
      <c r="P121" s="1451"/>
      <c r="Q121" s="1452"/>
      <c r="R121" s="1452"/>
      <c r="S121" s="1452"/>
      <c r="T121" s="1452"/>
      <c r="U121" s="1453"/>
    </row>
    <row r="122" spans="1:31" s="298" customFormat="1" ht="26.25" customHeight="1">
      <c r="B122" s="1963"/>
      <c r="C122" s="1964"/>
      <c r="D122" s="1965"/>
      <c r="E122" s="1957" t="s">
        <v>1024</v>
      </c>
      <c r="F122" s="1958"/>
      <c r="G122" s="1958"/>
      <c r="H122" s="1958"/>
      <c r="I122" s="1958"/>
      <c r="J122" s="1958"/>
      <c r="K122" s="1958"/>
      <c r="L122" s="1958"/>
      <c r="M122" s="1959"/>
      <c r="N122" s="888" t="str">
        <f>IF(COUNTIF(活動計画書!$D$133:$I$138,E122)&gt;0,"○","－")</f>
        <v>－</v>
      </c>
      <c r="O122" s="888" t="str">
        <f>IF(N122="－","－",IF(【選択肢】!P64&gt;0,"○","×"))</f>
        <v>－</v>
      </c>
      <c r="P122" s="1451"/>
      <c r="Q122" s="1452"/>
      <c r="R122" s="1452"/>
      <c r="S122" s="1452"/>
      <c r="T122" s="1452"/>
      <c r="U122" s="1453"/>
    </row>
    <row r="123" spans="1:31" s="298" customFormat="1" ht="26.25" customHeight="1">
      <c r="B123" s="1966"/>
      <c r="C123" s="1967"/>
      <c r="D123" s="1968"/>
      <c r="E123" s="1972" t="s">
        <v>1023</v>
      </c>
      <c r="F123" s="1973"/>
      <c r="G123" s="1973"/>
      <c r="H123" s="1973"/>
      <c r="I123" s="1973"/>
      <c r="J123" s="1973"/>
      <c r="K123" s="1973"/>
      <c r="L123" s="1973"/>
      <c r="M123" s="1974"/>
      <c r="N123" s="888" t="str">
        <f>IF(COUNTIF(活動計画書!J139:U139,"○")&gt;0,"○","－")</f>
        <v>－</v>
      </c>
      <c r="O123" s="888" t="str">
        <f>IF(N123="－","－",IF(【選択肢】!P65&gt;0,"○","×"))</f>
        <v>－</v>
      </c>
      <c r="P123" s="1451"/>
      <c r="Q123" s="1452"/>
      <c r="R123" s="1452"/>
      <c r="S123" s="1452"/>
      <c r="T123" s="1452"/>
      <c r="U123" s="1453"/>
    </row>
    <row r="124" spans="1:31" s="298" customFormat="1" ht="16.5" customHeight="1">
      <c r="B124" s="575"/>
      <c r="C124" s="574"/>
      <c r="D124" s="574"/>
      <c r="E124" s="573"/>
      <c r="F124" s="573"/>
      <c r="G124" s="573"/>
      <c r="H124" s="573"/>
      <c r="I124" s="573"/>
      <c r="J124" s="573"/>
      <c r="K124" s="573"/>
      <c r="L124" s="573"/>
      <c r="M124" s="573"/>
      <c r="N124" s="572"/>
      <c r="O124" s="572"/>
      <c r="P124" s="571"/>
      <c r="Q124" s="571"/>
      <c r="R124" s="571"/>
      <c r="S124" s="571"/>
      <c r="T124" s="571"/>
      <c r="U124" s="570"/>
    </row>
    <row r="125" spans="1:31" s="298" customFormat="1" ht="16.5" customHeight="1">
      <c r="B125" s="1938" t="s">
        <v>1022</v>
      </c>
      <c r="C125" s="1938"/>
      <c r="D125" s="1938"/>
      <c r="E125" s="1938"/>
      <c r="F125" s="1938"/>
      <c r="G125" s="1938"/>
      <c r="H125" s="1938"/>
      <c r="I125" s="1938"/>
      <c r="J125" s="1938"/>
      <c r="K125" s="1938"/>
      <c r="L125" s="1938"/>
      <c r="M125" s="1938"/>
      <c r="N125" s="1938"/>
      <c r="O125" s="578"/>
      <c r="P125" s="967"/>
      <c r="Q125" s="967"/>
      <c r="R125" s="967"/>
      <c r="S125" s="967"/>
      <c r="T125" s="967"/>
      <c r="U125" s="570"/>
    </row>
    <row r="126" spans="1:31" s="298" customFormat="1" ht="22.5" customHeight="1">
      <c r="B126" s="1148" t="s">
        <v>615</v>
      </c>
      <c r="C126" s="1424"/>
      <c r="D126" s="1424"/>
      <c r="E126" s="1424"/>
      <c r="F126" s="1424"/>
      <c r="G126" s="1424"/>
      <c r="H126" s="1424"/>
      <c r="I126" s="1424"/>
      <c r="J126" s="1424"/>
      <c r="K126" s="1424"/>
      <c r="L126" s="1424"/>
      <c r="M126" s="1149"/>
      <c r="N126" s="960" t="s">
        <v>1013</v>
      </c>
      <c r="O126" s="960" t="s">
        <v>1018</v>
      </c>
      <c r="P126" s="1607" t="s">
        <v>1021</v>
      </c>
      <c r="Q126" s="1608"/>
      <c r="R126" s="1608"/>
      <c r="S126" s="1608"/>
      <c r="T126" s="1608"/>
      <c r="U126" s="1609"/>
    </row>
    <row r="127" spans="1:31" s="298" customFormat="1" ht="15.75" customHeight="1">
      <c r="B127" s="1939" t="s">
        <v>1020</v>
      </c>
      <c r="C127" s="1940"/>
      <c r="D127" s="1940"/>
      <c r="E127" s="1940"/>
      <c r="F127" s="1940"/>
      <c r="G127" s="1940"/>
      <c r="H127" s="1940"/>
      <c r="I127" s="1940"/>
      <c r="J127" s="1940"/>
      <c r="K127" s="1940"/>
      <c r="L127" s="1940"/>
      <c r="M127" s="1941"/>
      <c r="N127" s="1945"/>
      <c r="O127" s="1945"/>
      <c r="P127" s="577" t="s">
        <v>1019</v>
      </c>
      <c r="Q127" s="1947"/>
      <c r="R127" s="1948"/>
      <c r="S127" s="1948"/>
      <c r="T127" s="1948"/>
      <c r="U127" s="1949"/>
    </row>
    <row r="128" spans="1:31" s="298" customFormat="1" ht="30" customHeight="1">
      <c r="B128" s="1942"/>
      <c r="C128" s="1943"/>
      <c r="D128" s="1943"/>
      <c r="E128" s="1943"/>
      <c r="F128" s="1943"/>
      <c r="G128" s="1943"/>
      <c r="H128" s="1943"/>
      <c r="I128" s="1943"/>
      <c r="J128" s="1943"/>
      <c r="K128" s="1943"/>
      <c r="L128" s="1943"/>
      <c r="M128" s="1944"/>
      <c r="N128" s="1946"/>
      <c r="O128" s="1946"/>
      <c r="P128" s="576"/>
      <c r="Q128" s="1950"/>
      <c r="R128" s="1951"/>
      <c r="S128" s="1951"/>
      <c r="T128" s="1951"/>
      <c r="U128" s="1952"/>
      <c r="Z128" s="569"/>
      <c r="AA128" s="569"/>
      <c r="AB128" s="569"/>
      <c r="AC128" s="569"/>
      <c r="AD128" s="569"/>
      <c r="AE128" s="569"/>
    </row>
    <row r="129" spans="1:31" s="298" customFormat="1" ht="16.5" customHeight="1">
      <c r="B129" s="575"/>
      <c r="C129" s="574"/>
      <c r="D129" s="574"/>
      <c r="E129" s="573"/>
      <c r="F129" s="573"/>
      <c r="G129" s="573"/>
      <c r="H129" s="573"/>
      <c r="I129" s="573"/>
      <c r="J129" s="573"/>
      <c r="K129" s="573"/>
      <c r="L129" s="573"/>
      <c r="M129" s="573"/>
      <c r="N129" s="572"/>
      <c r="O129" s="572"/>
      <c r="P129" s="571"/>
      <c r="Q129" s="571"/>
      <c r="R129" s="571"/>
      <c r="S129" s="571"/>
      <c r="T129" s="571"/>
      <c r="U129" s="570"/>
    </row>
    <row r="130" spans="1:31" s="298" customFormat="1" ht="22.5" customHeight="1">
      <c r="B130" s="1148" t="s">
        <v>615</v>
      </c>
      <c r="C130" s="1424"/>
      <c r="D130" s="1424"/>
      <c r="E130" s="1424"/>
      <c r="F130" s="1424"/>
      <c r="G130" s="1424"/>
      <c r="H130" s="1424"/>
      <c r="I130" s="1424"/>
      <c r="J130" s="1424"/>
      <c r="K130" s="1424"/>
      <c r="L130" s="1424"/>
      <c r="M130" s="1149"/>
      <c r="N130" s="960" t="s">
        <v>1013</v>
      </c>
      <c r="O130" s="960" t="s">
        <v>1018</v>
      </c>
      <c r="P130" s="1954" t="s">
        <v>1017</v>
      </c>
      <c r="Q130" s="1955"/>
      <c r="R130" s="1956"/>
      <c r="S130" s="1608" t="s">
        <v>1016</v>
      </c>
      <c r="T130" s="1608"/>
      <c r="U130" s="1609"/>
    </row>
    <row r="131" spans="1:31" s="298" customFormat="1" ht="15.75" customHeight="1">
      <c r="B131" s="1939" t="s">
        <v>1015</v>
      </c>
      <c r="C131" s="1940"/>
      <c r="D131" s="1940"/>
      <c r="E131" s="1940"/>
      <c r="F131" s="1940"/>
      <c r="G131" s="1940"/>
      <c r="H131" s="1940"/>
      <c r="I131" s="1940"/>
      <c r="J131" s="1940"/>
      <c r="K131" s="1940"/>
      <c r="L131" s="1940"/>
      <c r="M131" s="1941"/>
      <c r="N131" s="1945"/>
      <c r="O131" s="1945"/>
      <c r="P131" s="1913"/>
      <c r="Q131" s="1914"/>
      <c r="R131" s="1917" t="s">
        <v>1014</v>
      </c>
      <c r="S131" s="1913"/>
      <c r="T131" s="1914"/>
      <c r="U131" s="1917" t="s">
        <v>1014</v>
      </c>
    </row>
    <row r="132" spans="1:31" s="298" customFormat="1" ht="30" customHeight="1">
      <c r="B132" s="1942"/>
      <c r="C132" s="1943"/>
      <c r="D132" s="1943"/>
      <c r="E132" s="1943"/>
      <c r="F132" s="1943"/>
      <c r="G132" s="1943"/>
      <c r="H132" s="1943"/>
      <c r="I132" s="1943"/>
      <c r="J132" s="1943"/>
      <c r="K132" s="1943"/>
      <c r="L132" s="1943"/>
      <c r="M132" s="1944"/>
      <c r="N132" s="1946"/>
      <c r="O132" s="1946"/>
      <c r="P132" s="1915"/>
      <c r="Q132" s="1916"/>
      <c r="R132" s="1918"/>
      <c r="S132" s="1915"/>
      <c r="T132" s="1916"/>
      <c r="U132" s="1918"/>
      <c r="Z132" s="569"/>
      <c r="AA132" s="569"/>
      <c r="AB132" s="569"/>
      <c r="AC132" s="569"/>
      <c r="AD132" s="569"/>
      <c r="AE132" s="569"/>
    </row>
    <row r="133" spans="1:31" s="567" customFormat="1" ht="31.5" customHeight="1">
      <c r="A133" s="568" t="s">
        <v>477</v>
      </c>
      <c r="B133" s="958"/>
      <c r="C133" s="958"/>
      <c r="D133" s="958"/>
      <c r="E133" s="958"/>
      <c r="F133" s="958"/>
      <c r="G133" s="958"/>
      <c r="H133" s="958"/>
      <c r="I133" s="298"/>
      <c r="J133" s="958"/>
      <c r="K133" s="958"/>
      <c r="L133" s="958"/>
      <c r="M133" s="958"/>
      <c r="N133" s="958"/>
      <c r="O133" s="958"/>
      <c r="P133" s="958"/>
      <c r="Q133" s="958"/>
      <c r="R133" s="958"/>
      <c r="S133" s="958"/>
    </row>
    <row r="134" spans="1:31" s="567" customFormat="1" ht="26.25" customHeight="1">
      <c r="A134" s="568"/>
      <c r="B134" s="1953" t="s">
        <v>1013</v>
      </c>
      <c r="C134" s="1953"/>
      <c r="D134" s="1953"/>
      <c r="E134" s="1953"/>
      <c r="F134" s="1953"/>
      <c r="G134" s="1953"/>
      <c r="H134" s="1953"/>
      <c r="I134" s="1953"/>
      <c r="J134" s="1953"/>
      <c r="K134" s="1953"/>
      <c r="L134" s="1953"/>
      <c r="M134" s="1953"/>
      <c r="N134" s="1921" t="s">
        <v>1012</v>
      </c>
      <c r="O134" s="1922"/>
      <c r="P134" s="1922"/>
      <c r="Q134" s="1922"/>
      <c r="R134" s="1922"/>
      <c r="S134" s="1922"/>
      <c r="T134" s="1922"/>
      <c r="U134" s="1923"/>
    </row>
    <row r="135" spans="1:31" s="298" customFormat="1" ht="30.75" customHeight="1">
      <c r="B135" s="1931" t="s">
        <v>207</v>
      </c>
      <c r="C135" s="1932"/>
      <c r="D135" s="1410" t="s">
        <v>106</v>
      </c>
      <c r="E135" s="1411"/>
      <c r="F135" s="1235"/>
      <c r="G135" s="1931" t="s">
        <v>208</v>
      </c>
      <c r="H135" s="1935"/>
      <c r="I135" s="1935"/>
      <c r="J135" s="1935"/>
      <c r="K135" s="1932"/>
      <c r="L135" s="1937" t="s">
        <v>205</v>
      </c>
      <c r="M135" s="1937"/>
      <c r="N135" s="1921" t="s">
        <v>1011</v>
      </c>
      <c r="O135" s="1922"/>
      <c r="P135" s="1922"/>
      <c r="Q135" s="1922"/>
      <c r="R135" s="1922"/>
      <c r="S135" s="1923"/>
      <c r="T135" s="1924" t="s">
        <v>1010</v>
      </c>
      <c r="U135" s="1925"/>
    </row>
    <row r="136" spans="1:31" s="298" customFormat="1" ht="22.5" customHeight="1">
      <c r="B136" s="1933"/>
      <c r="C136" s="1934"/>
      <c r="D136" s="1412"/>
      <c r="E136" s="1413"/>
      <c r="F136" s="1236"/>
      <c r="G136" s="1933"/>
      <c r="H136" s="1936"/>
      <c r="I136" s="1936"/>
      <c r="J136" s="1936"/>
      <c r="K136" s="1934"/>
      <c r="L136" s="1928" t="s">
        <v>1009</v>
      </c>
      <c r="M136" s="1928"/>
      <c r="N136" s="1929" t="s">
        <v>1008</v>
      </c>
      <c r="O136" s="1930"/>
      <c r="P136" s="1929" t="s">
        <v>1007</v>
      </c>
      <c r="Q136" s="1930"/>
      <c r="R136" s="1929" t="s">
        <v>74</v>
      </c>
      <c r="S136" s="1930"/>
      <c r="T136" s="1926"/>
      <c r="U136" s="1927"/>
    </row>
    <row r="137" spans="1:31" s="298" customFormat="1" ht="34.5" customHeight="1">
      <c r="B137" s="1908">
        <f>活動計画書!B152</f>
        <v>0</v>
      </c>
      <c r="C137" s="1908"/>
      <c r="D137" s="1920">
        <f>活動計画書!D152</f>
        <v>0</v>
      </c>
      <c r="E137" s="1920"/>
      <c r="F137" s="1920"/>
      <c r="G137" s="1910">
        <f>活動計画書!H152</f>
        <v>0</v>
      </c>
      <c r="H137" s="1911"/>
      <c r="I137" s="1911"/>
      <c r="J137" s="1911"/>
      <c r="K137" s="1912"/>
      <c r="L137" s="892" t="str">
        <f>IF(活動計画書!N152="","",活動計画書!N152)</f>
        <v/>
      </c>
      <c r="M137" s="893">
        <f>活動計画書!P152</f>
        <v>0</v>
      </c>
      <c r="N137" s="1099"/>
      <c r="O137" s="1132">
        <f>M137</f>
        <v>0</v>
      </c>
      <c r="P137" s="1100"/>
      <c r="Q137" s="566">
        <f>M137</f>
        <v>0</v>
      </c>
      <c r="R137" s="565" t="str">
        <f>IF(L137="","",N137+P137)</f>
        <v/>
      </c>
      <c r="S137" s="566">
        <f>M137</f>
        <v>0</v>
      </c>
      <c r="T137" s="1590"/>
      <c r="U137" s="1463"/>
      <c r="Y137" s="556"/>
    </row>
    <row r="138" spans="1:31" s="298" customFormat="1" ht="34.5" customHeight="1">
      <c r="B138" s="1908">
        <f>活動計画書!B153</f>
        <v>0</v>
      </c>
      <c r="C138" s="1908"/>
      <c r="D138" s="1920">
        <f>活動計画書!D153</f>
        <v>0</v>
      </c>
      <c r="E138" s="1920"/>
      <c r="F138" s="1920"/>
      <c r="G138" s="1910">
        <f>活動計画書!H153</f>
        <v>0</v>
      </c>
      <c r="H138" s="1911"/>
      <c r="I138" s="1911"/>
      <c r="J138" s="1911"/>
      <c r="K138" s="1912"/>
      <c r="L138" s="892" t="str">
        <f>IF(活動計画書!N153="","",活動計画書!N153)</f>
        <v/>
      </c>
      <c r="M138" s="893">
        <f>活動計画書!P153</f>
        <v>0</v>
      </c>
      <c r="N138" s="1099"/>
      <c r="O138" s="1132">
        <f t="shared" ref="O138:O147" si="0">M138</f>
        <v>0</v>
      </c>
      <c r="P138" s="1099"/>
      <c r="Q138" s="566">
        <f t="shared" ref="Q138:Q146" si="1">M138</f>
        <v>0</v>
      </c>
      <c r="R138" s="565" t="str">
        <f>IF(L138="","",N138+P138)</f>
        <v/>
      </c>
      <c r="S138" s="564">
        <f t="shared" ref="S138:S146" si="2">M138</f>
        <v>0</v>
      </c>
      <c r="T138" s="1590"/>
      <c r="U138" s="1463"/>
      <c r="Y138" s="556"/>
    </row>
    <row r="139" spans="1:31" s="298" customFormat="1" ht="34.5" customHeight="1">
      <c r="B139" s="1908">
        <f>活動計画書!B154</f>
        <v>0</v>
      </c>
      <c r="C139" s="1908"/>
      <c r="D139" s="1920">
        <f>活動計画書!D154</f>
        <v>0</v>
      </c>
      <c r="E139" s="1920"/>
      <c r="F139" s="1920"/>
      <c r="G139" s="1910">
        <f>活動計画書!H154</f>
        <v>0</v>
      </c>
      <c r="H139" s="1911"/>
      <c r="I139" s="1911"/>
      <c r="J139" s="1911"/>
      <c r="K139" s="1912"/>
      <c r="L139" s="892" t="str">
        <f>IF(活動計画書!N154="","",活動計画書!N154)</f>
        <v/>
      </c>
      <c r="M139" s="893">
        <f>活動計画書!P154</f>
        <v>0</v>
      </c>
      <c r="N139" s="1099"/>
      <c r="O139" s="1132">
        <f t="shared" si="0"/>
        <v>0</v>
      </c>
      <c r="P139" s="1099"/>
      <c r="Q139" s="566">
        <f t="shared" si="1"/>
        <v>0</v>
      </c>
      <c r="R139" s="565" t="str">
        <f>IF(L139="","",N139+P139)</f>
        <v/>
      </c>
      <c r="S139" s="564">
        <f t="shared" si="2"/>
        <v>0</v>
      </c>
      <c r="T139" s="1590"/>
      <c r="U139" s="1463"/>
      <c r="Y139" s="556"/>
    </row>
    <row r="140" spans="1:31" s="298" customFormat="1" ht="34.5" customHeight="1">
      <c r="B140" s="1908">
        <f>活動計画書!B155</f>
        <v>0</v>
      </c>
      <c r="C140" s="1908"/>
      <c r="D140" s="1920">
        <f>活動計画書!D155</f>
        <v>0</v>
      </c>
      <c r="E140" s="1920"/>
      <c r="F140" s="1920"/>
      <c r="G140" s="1910">
        <f>活動計画書!H155</f>
        <v>0</v>
      </c>
      <c r="H140" s="1911"/>
      <c r="I140" s="1911"/>
      <c r="J140" s="1911"/>
      <c r="K140" s="1912"/>
      <c r="L140" s="892" t="str">
        <f>IF(活動計画書!N155="","",活動計画書!N155)</f>
        <v/>
      </c>
      <c r="M140" s="893">
        <f>活動計画書!P155</f>
        <v>0</v>
      </c>
      <c r="N140" s="1099"/>
      <c r="O140" s="1132">
        <f t="shared" si="0"/>
        <v>0</v>
      </c>
      <c r="P140" s="1099"/>
      <c r="Q140" s="566">
        <f t="shared" si="1"/>
        <v>0</v>
      </c>
      <c r="R140" s="565" t="str">
        <f>IF(L140="","",N140+P140)</f>
        <v/>
      </c>
      <c r="S140" s="564">
        <f t="shared" si="2"/>
        <v>0</v>
      </c>
      <c r="T140" s="1590"/>
      <c r="U140" s="1463"/>
      <c r="Y140" s="556"/>
    </row>
    <row r="141" spans="1:31" s="298" customFormat="1" ht="34.5" customHeight="1">
      <c r="B141" s="1908">
        <f>活動計画書!B156</f>
        <v>0</v>
      </c>
      <c r="C141" s="1908"/>
      <c r="D141" s="1909">
        <f>活動計画書!D156</f>
        <v>0</v>
      </c>
      <c r="E141" s="1909"/>
      <c r="F141" s="1909"/>
      <c r="G141" s="1910">
        <f>活動計画書!H156</f>
        <v>0</v>
      </c>
      <c r="H141" s="1911"/>
      <c r="I141" s="1911"/>
      <c r="J141" s="1911"/>
      <c r="K141" s="1912"/>
      <c r="L141" s="892" t="str">
        <f>IF(活動計画書!N156="","",活動計画書!N156)</f>
        <v/>
      </c>
      <c r="M141" s="893">
        <f>活動計画書!P156</f>
        <v>0</v>
      </c>
      <c r="N141" s="1099"/>
      <c r="O141" s="1132">
        <f t="shared" si="0"/>
        <v>0</v>
      </c>
      <c r="P141" s="1099"/>
      <c r="Q141" s="566">
        <f t="shared" si="1"/>
        <v>0</v>
      </c>
      <c r="R141" s="565" t="str">
        <f t="shared" ref="R141:R146" si="3">IF(L141="","",N141+P141)</f>
        <v/>
      </c>
      <c r="S141" s="564">
        <f t="shared" si="2"/>
        <v>0</v>
      </c>
      <c r="T141" s="1590"/>
      <c r="U141" s="1463"/>
      <c r="Y141" s="556">
        <f>D141</f>
        <v>0</v>
      </c>
    </row>
    <row r="142" spans="1:31" s="298" customFormat="1" ht="34.5" customHeight="1">
      <c r="B142" s="1908">
        <f>活動計画書!B157</f>
        <v>0</v>
      </c>
      <c r="C142" s="1908"/>
      <c r="D142" s="1909">
        <f>活動計画書!D157</f>
        <v>0</v>
      </c>
      <c r="E142" s="1909"/>
      <c r="F142" s="1909"/>
      <c r="G142" s="1910">
        <f>活動計画書!H157</f>
        <v>0</v>
      </c>
      <c r="H142" s="1911"/>
      <c r="I142" s="1911"/>
      <c r="J142" s="1911"/>
      <c r="K142" s="1912"/>
      <c r="L142" s="892" t="str">
        <f>IF(活動計画書!N157="","",活動計画書!N157)</f>
        <v/>
      </c>
      <c r="M142" s="893">
        <f>活動計画書!P157</f>
        <v>0</v>
      </c>
      <c r="N142" s="1099"/>
      <c r="O142" s="1132">
        <f t="shared" si="0"/>
        <v>0</v>
      </c>
      <c r="P142" s="1099"/>
      <c r="Q142" s="566">
        <f t="shared" si="1"/>
        <v>0</v>
      </c>
      <c r="R142" s="565" t="str">
        <f t="shared" si="3"/>
        <v/>
      </c>
      <c r="S142" s="564">
        <f t="shared" si="2"/>
        <v>0</v>
      </c>
      <c r="T142" s="1590"/>
      <c r="U142" s="1463"/>
      <c r="Y142" s="556">
        <f>D142</f>
        <v>0</v>
      </c>
    </row>
    <row r="143" spans="1:31" s="298" customFormat="1" ht="34.5" customHeight="1">
      <c r="B143" s="1908">
        <f>活動計画書!B158</f>
        <v>0</v>
      </c>
      <c r="C143" s="1908"/>
      <c r="D143" s="1909">
        <f>活動計画書!D158</f>
        <v>0</v>
      </c>
      <c r="E143" s="1909"/>
      <c r="F143" s="1909"/>
      <c r="G143" s="1910">
        <f>活動計画書!H158</f>
        <v>0</v>
      </c>
      <c r="H143" s="1911"/>
      <c r="I143" s="1911"/>
      <c r="J143" s="1911"/>
      <c r="K143" s="1912"/>
      <c r="L143" s="892" t="str">
        <f>IF(活動計画書!N158="","",活動計画書!N158)</f>
        <v/>
      </c>
      <c r="M143" s="893">
        <f>活動計画書!P158</f>
        <v>0</v>
      </c>
      <c r="N143" s="1099"/>
      <c r="O143" s="1132">
        <f t="shared" si="0"/>
        <v>0</v>
      </c>
      <c r="P143" s="1099"/>
      <c r="Q143" s="566">
        <f t="shared" si="1"/>
        <v>0</v>
      </c>
      <c r="R143" s="565" t="str">
        <f t="shared" si="3"/>
        <v/>
      </c>
      <c r="S143" s="564">
        <f t="shared" si="2"/>
        <v>0</v>
      </c>
      <c r="T143" s="1590"/>
      <c r="U143" s="1463"/>
      <c r="Y143" s="556"/>
    </row>
    <row r="144" spans="1:31" s="298" customFormat="1" ht="34.5" customHeight="1">
      <c r="B144" s="1908">
        <f>活動計画書!B159</f>
        <v>0</v>
      </c>
      <c r="C144" s="1908"/>
      <c r="D144" s="1909">
        <f>活動計画書!D159</f>
        <v>0</v>
      </c>
      <c r="E144" s="1909"/>
      <c r="F144" s="1909"/>
      <c r="G144" s="1910">
        <f>活動計画書!H159</f>
        <v>0</v>
      </c>
      <c r="H144" s="1911"/>
      <c r="I144" s="1911"/>
      <c r="J144" s="1911"/>
      <c r="K144" s="1912"/>
      <c r="L144" s="892" t="str">
        <f>IF(活動計画書!N159="","",活動計画書!N159)</f>
        <v/>
      </c>
      <c r="M144" s="893">
        <f>活動計画書!P159</f>
        <v>0</v>
      </c>
      <c r="N144" s="1099"/>
      <c r="O144" s="1132">
        <f t="shared" si="0"/>
        <v>0</v>
      </c>
      <c r="P144" s="1099"/>
      <c r="Q144" s="566">
        <f t="shared" si="1"/>
        <v>0</v>
      </c>
      <c r="R144" s="565" t="str">
        <f t="shared" si="3"/>
        <v/>
      </c>
      <c r="S144" s="564">
        <f t="shared" si="2"/>
        <v>0</v>
      </c>
      <c r="T144" s="1590"/>
      <c r="U144" s="1463"/>
      <c r="Y144" s="556"/>
    </row>
    <row r="145" spans="2:25" s="298" customFormat="1" ht="34.5" customHeight="1">
      <c r="B145" s="1908">
        <f>活動計画書!B160</f>
        <v>0</v>
      </c>
      <c r="C145" s="1908"/>
      <c r="D145" s="1909">
        <f>活動計画書!D160</f>
        <v>0</v>
      </c>
      <c r="E145" s="1909"/>
      <c r="F145" s="1909"/>
      <c r="G145" s="1910">
        <f>活動計画書!H160</f>
        <v>0</v>
      </c>
      <c r="H145" s="1911"/>
      <c r="I145" s="1911"/>
      <c r="J145" s="1911"/>
      <c r="K145" s="1912"/>
      <c r="L145" s="892" t="str">
        <f>IF(活動計画書!N160="","",活動計画書!N160)</f>
        <v/>
      </c>
      <c r="M145" s="893">
        <f>活動計画書!P160</f>
        <v>0</v>
      </c>
      <c r="N145" s="1099"/>
      <c r="O145" s="1132">
        <f t="shared" si="0"/>
        <v>0</v>
      </c>
      <c r="P145" s="1099"/>
      <c r="Q145" s="566">
        <f t="shared" si="1"/>
        <v>0</v>
      </c>
      <c r="R145" s="565" t="str">
        <f t="shared" si="3"/>
        <v/>
      </c>
      <c r="S145" s="566">
        <f t="shared" si="2"/>
        <v>0</v>
      </c>
      <c r="T145" s="1590"/>
      <c r="U145" s="1463"/>
      <c r="Y145" s="556"/>
    </row>
    <row r="146" spans="2:25" s="298" customFormat="1" ht="34.5" customHeight="1">
      <c r="B146" s="1908">
        <f>活動計画書!B161</f>
        <v>0</v>
      </c>
      <c r="C146" s="1908"/>
      <c r="D146" s="1909">
        <f>活動計画書!D161</f>
        <v>0</v>
      </c>
      <c r="E146" s="1909"/>
      <c r="F146" s="1909"/>
      <c r="G146" s="1910">
        <f>活動計画書!H161</f>
        <v>0</v>
      </c>
      <c r="H146" s="1911"/>
      <c r="I146" s="1911"/>
      <c r="J146" s="1911"/>
      <c r="K146" s="1912"/>
      <c r="L146" s="892" t="str">
        <f>IF(活動計画書!N161="","",活動計画書!N161)</f>
        <v/>
      </c>
      <c r="M146" s="893">
        <f>活動計画書!P161</f>
        <v>0</v>
      </c>
      <c r="N146" s="1099"/>
      <c r="O146" s="1132">
        <f t="shared" si="0"/>
        <v>0</v>
      </c>
      <c r="P146" s="1099"/>
      <c r="Q146" s="566">
        <f t="shared" si="1"/>
        <v>0</v>
      </c>
      <c r="R146" s="565" t="str">
        <f t="shared" si="3"/>
        <v/>
      </c>
      <c r="S146" s="566">
        <f t="shared" si="2"/>
        <v>0</v>
      </c>
      <c r="T146" s="1590"/>
      <c r="U146" s="1463"/>
      <c r="Y146" s="556"/>
    </row>
    <row r="147" spans="2:25" s="298" customFormat="1" ht="34.5" customHeight="1">
      <c r="B147" s="1908">
        <f>活動計画書!B162</f>
        <v>0</v>
      </c>
      <c r="C147" s="1908"/>
      <c r="D147" s="1909">
        <f>活動計画書!D162</f>
        <v>0</v>
      </c>
      <c r="E147" s="1909"/>
      <c r="F147" s="1909"/>
      <c r="G147" s="1910">
        <f>活動計画書!H162</f>
        <v>0</v>
      </c>
      <c r="H147" s="1911"/>
      <c r="I147" s="1911"/>
      <c r="J147" s="1911"/>
      <c r="K147" s="1912"/>
      <c r="L147" s="892" t="str">
        <f>IF(活動計画書!N162="","",活動計画書!N162)</f>
        <v/>
      </c>
      <c r="M147" s="893">
        <f>活動計画書!P162</f>
        <v>0</v>
      </c>
      <c r="N147" s="1099"/>
      <c r="O147" s="1132">
        <f t="shared" si="0"/>
        <v>0</v>
      </c>
      <c r="P147" s="1099"/>
      <c r="Q147" s="566">
        <f>M147</f>
        <v>0</v>
      </c>
      <c r="R147" s="565" t="str">
        <f>IF(L147="","",N147+P147)</f>
        <v/>
      </c>
      <c r="S147" s="564">
        <f>M147</f>
        <v>0</v>
      </c>
      <c r="T147" s="1590"/>
      <c r="U147" s="1463"/>
      <c r="Y147" s="556"/>
    </row>
    <row r="148" spans="2:25" ht="21" customHeight="1">
      <c r="B148" s="1919"/>
      <c r="C148" s="1919"/>
      <c r="D148" s="563" t="s">
        <v>1006</v>
      </c>
      <c r="E148" s="563"/>
      <c r="F148" s="563"/>
      <c r="G148" s="562"/>
      <c r="H148" s="562"/>
      <c r="I148" s="562"/>
      <c r="J148" s="562"/>
      <c r="K148" s="562"/>
      <c r="L148" s="561"/>
      <c r="M148" s="560"/>
      <c r="N148" s="559"/>
      <c r="O148" s="558"/>
      <c r="P148" s="559"/>
      <c r="Q148" s="558"/>
      <c r="R148" s="559"/>
      <c r="S148" s="558"/>
      <c r="T148" s="964"/>
      <c r="U148" s="964"/>
      <c r="Y148" s="556"/>
    </row>
    <row r="149" spans="2:25" ht="21" customHeight="1">
      <c r="B149" s="298" t="s">
        <v>1005</v>
      </c>
      <c r="D149" s="557"/>
      <c r="E149" s="557"/>
      <c r="F149" s="557"/>
      <c r="G149" s="557"/>
      <c r="H149" s="557"/>
      <c r="I149" s="557"/>
      <c r="J149" s="557"/>
      <c r="K149" s="557"/>
      <c r="L149" s="557"/>
      <c r="M149" s="557"/>
      <c r="Y149" s="556"/>
    </row>
    <row r="150" spans="2:25" ht="8.25" customHeight="1"/>
    <row r="151" spans="2:25" s="298" customFormat="1" ht="20.25" customHeight="1">
      <c r="B151" s="555" t="s">
        <v>1004</v>
      </c>
      <c r="C151" s="116"/>
      <c r="D151" s="116"/>
      <c r="E151" s="116"/>
      <c r="F151" s="116"/>
      <c r="G151" s="554"/>
      <c r="H151" s="554"/>
      <c r="I151" s="553"/>
      <c r="J151" s="553"/>
      <c r="K151" s="553"/>
      <c r="L151" s="553"/>
      <c r="M151" s="552"/>
      <c r="N151" s="552"/>
      <c r="O151" s="552"/>
      <c r="P151" s="552"/>
      <c r="Q151" s="552"/>
      <c r="R151" s="552"/>
      <c r="S151" s="552"/>
      <c r="T151" s="552"/>
      <c r="U151" s="551"/>
    </row>
    <row r="152" spans="2:25" s="298" customFormat="1" ht="18.75" customHeight="1">
      <c r="B152" s="550" t="s">
        <v>1003</v>
      </c>
      <c r="C152" s="958"/>
      <c r="D152" s="958"/>
      <c r="E152" s="958"/>
      <c r="F152" s="958"/>
      <c r="G152" s="958"/>
      <c r="H152" s="958"/>
      <c r="I152" s="958"/>
      <c r="J152" s="958"/>
      <c r="K152" s="958"/>
      <c r="L152" s="1906"/>
      <c r="M152" s="1907"/>
      <c r="N152" s="543"/>
      <c r="O152" s="543"/>
      <c r="P152" s="543"/>
      <c r="Q152" s="543"/>
      <c r="R152" s="543"/>
      <c r="S152" s="543"/>
      <c r="T152" s="543"/>
      <c r="U152" s="548"/>
      <c r="V152" s="543"/>
      <c r="W152" s="543"/>
      <c r="X152" s="543"/>
    </row>
    <row r="153" spans="2:25" s="298" customFormat="1" ht="7.5" customHeight="1">
      <c r="B153" s="550"/>
      <c r="C153" s="958"/>
      <c r="D153" s="958"/>
      <c r="E153" s="958"/>
      <c r="F153" s="958"/>
      <c r="G153" s="958"/>
      <c r="H153" s="958"/>
      <c r="I153" s="958"/>
      <c r="J153" s="958"/>
      <c r="K153" s="958"/>
      <c r="L153" s="549"/>
      <c r="M153" s="549"/>
      <c r="N153" s="543"/>
      <c r="O153" s="543"/>
      <c r="P153" s="543"/>
      <c r="Q153" s="543"/>
      <c r="R153" s="543"/>
      <c r="S153" s="543"/>
      <c r="T153" s="543"/>
      <c r="U153" s="548"/>
      <c r="V153" s="543"/>
      <c r="W153" s="543"/>
      <c r="X153" s="543"/>
    </row>
    <row r="154" spans="2:25" s="298" customFormat="1" ht="20.25" customHeight="1">
      <c r="B154" s="547" t="s">
        <v>1002</v>
      </c>
      <c r="C154" s="546"/>
      <c r="D154" s="546"/>
      <c r="E154" s="546"/>
      <c r="F154" s="546"/>
      <c r="G154" s="546"/>
      <c r="H154" s="546"/>
      <c r="I154" s="546"/>
      <c r="J154" s="546"/>
      <c r="K154" s="546"/>
      <c r="L154" s="1906"/>
      <c r="M154" s="1907"/>
      <c r="N154" s="545"/>
      <c r="O154" s="545"/>
      <c r="P154" s="545"/>
      <c r="Q154" s="545"/>
      <c r="R154" s="545"/>
      <c r="S154" s="545"/>
      <c r="T154" s="545"/>
      <c r="U154" s="544"/>
      <c r="V154" s="543"/>
      <c r="W154" s="543"/>
      <c r="X154" s="543"/>
    </row>
  </sheetData>
  <sheetProtection sheet="1" objects="1" scenarios="1" formatRows="0" insertRows="0" deleteColumns="0"/>
  <dataConsolidate/>
  <mergeCells count="315">
    <mergeCell ref="Q3:T3"/>
    <mergeCell ref="C4:D4"/>
    <mergeCell ref="P6:T6"/>
    <mergeCell ref="P7:T7"/>
    <mergeCell ref="B12:S12"/>
    <mergeCell ref="A15:V15"/>
    <mergeCell ref="M16:N16"/>
    <mergeCell ref="O16:U16"/>
    <mergeCell ref="B18:K18"/>
    <mergeCell ref="B19:B25"/>
    <mergeCell ref="C19:K19"/>
    <mergeCell ref="L19:O19"/>
    <mergeCell ref="P19:U19"/>
    <mergeCell ref="D20:K20"/>
    <mergeCell ref="L20:O20"/>
    <mergeCell ref="P20:U20"/>
    <mergeCell ref="D23:K23"/>
    <mergeCell ref="L23:O23"/>
    <mergeCell ref="P23:U23"/>
    <mergeCell ref="D24:K24"/>
    <mergeCell ref="L24:O24"/>
    <mergeCell ref="P24:U24"/>
    <mergeCell ref="D21:K21"/>
    <mergeCell ref="L21:O21"/>
    <mergeCell ref="P21:U21"/>
    <mergeCell ref="D22:K22"/>
    <mergeCell ref="L22:O22"/>
    <mergeCell ref="P22:U22"/>
    <mergeCell ref="C25:K25"/>
    <mergeCell ref="L25:O25"/>
    <mergeCell ref="P25:U25"/>
    <mergeCell ref="P31:U31"/>
    <mergeCell ref="D32:K32"/>
    <mergeCell ref="L32:O32"/>
    <mergeCell ref="P32:U32"/>
    <mergeCell ref="D29:K29"/>
    <mergeCell ref="L29:O29"/>
    <mergeCell ref="P29:U29"/>
    <mergeCell ref="D30:K30"/>
    <mergeCell ref="L30:O30"/>
    <mergeCell ref="P30:U30"/>
    <mergeCell ref="P36:U36"/>
    <mergeCell ref="D33:K33"/>
    <mergeCell ref="L33:O33"/>
    <mergeCell ref="P33:U33"/>
    <mergeCell ref="D34:K34"/>
    <mergeCell ref="L34:O34"/>
    <mergeCell ref="P34:U34"/>
    <mergeCell ref="D39:K39"/>
    <mergeCell ref="L39:O39"/>
    <mergeCell ref="P39:U39"/>
    <mergeCell ref="D35:K35"/>
    <mergeCell ref="L35:O35"/>
    <mergeCell ref="P35:U35"/>
    <mergeCell ref="D36:K36"/>
    <mergeCell ref="L36:O36"/>
    <mergeCell ref="D40:K40"/>
    <mergeCell ref="L40:O40"/>
    <mergeCell ref="P40:U40"/>
    <mergeCell ref="D37:K37"/>
    <mergeCell ref="L37:O37"/>
    <mergeCell ref="P37:U37"/>
    <mergeCell ref="D38:K38"/>
    <mergeCell ref="L38:O38"/>
    <mergeCell ref="P38:U38"/>
    <mergeCell ref="B49:E49"/>
    <mergeCell ref="F49:J49"/>
    <mergeCell ref="A50:V50"/>
    <mergeCell ref="B52:U52"/>
    <mergeCell ref="B53:V53"/>
    <mergeCell ref="B56:E56"/>
    <mergeCell ref="F56:M56"/>
    <mergeCell ref="P56:U56"/>
    <mergeCell ref="C41:K41"/>
    <mergeCell ref="L41:O41"/>
    <mergeCell ref="P41:U41"/>
    <mergeCell ref="B45:E45"/>
    <mergeCell ref="F45:K45"/>
    <mergeCell ref="B48:E48"/>
    <mergeCell ref="F48:J48"/>
    <mergeCell ref="B27:B41"/>
    <mergeCell ref="C27:K27"/>
    <mergeCell ref="L27:O27"/>
    <mergeCell ref="P27:U27"/>
    <mergeCell ref="D28:K28"/>
    <mergeCell ref="L28:O28"/>
    <mergeCell ref="P28:U28"/>
    <mergeCell ref="D31:K31"/>
    <mergeCell ref="L31:O31"/>
    <mergeCell ref="F66:M66"/>
    <mergeCell ref="P66:U66"/>
    <mergeCell ref="F67:M67"/>
    <mergeCell ref="P67:U67"/>
    <mergeCell ref="F68:M68"/>
    <mergeCell ref="P68:U68"/>
    <mergeCell ref="P70:U70"/>
    <mergeCell ref="F71:M71"/>
    <mergeCell ref="P71:U71"/>
    <mergeCell ref="B77:C78"/>
    <mergeCell ref="D77:M78"/>
    <mergeCell ref="N77:N78"/>
    <mergeCell ref="O77:O78"/>
    <mergeCell ref="Q77:U78"/>
    <mergeCell ref="D72:E74"/>
    <mergeCell ref="F72:M72"/>
    <mergeCell ref="P72:U72"/>
    <mergeCell ref="F73:M73"/>
    <mergeCell ref="P73:U73"/>
    <mergeCell ref="F74:M74"/>
    <mergeCell ref="P74:U74"/>
    <mergeCell ref="B57:B75"/>
    <mergeCell ref="C57:E59"/>
    <mergeCell ref="F57:M57"/>
    <mergeCell ref="P57:U57"/>
    <mergeCell ref="F58:M59"/>
    <mergeCell ref="N58:N59"/>
    <mergeCell ref="C62:C75"/>
    <mergeCell ref="D62:E65"/>
    <mergeCell ref="F62:M63"/>
    <mergeCell ref="N62:N63"/>
    <mergeCell ref="O62:O63"/>
    <mergeCell ref="P62:U62"/>
    <mergeCell ref="O58:O59"/>
    <mergeCell ref="Q58:U59"/>
    <mergeCell ref="D69:E71"/>
    <mergeCell ref="F69:M69"/>
    <mergeCell ref="P69:U69"/>
    <mergeCell ref="F70:M70"/>
    <mergeCell ref="Q83:U83"/>
    <mergeCell ref="D84:M84"/>
    <mergeCell ref="Q84:U84"/>
    <mergeCell ref="D75:E75"/>
    <mergeCell ref="F75:M75"/>
    <mergeCell ref="P75:U75"/>
    <mergeCell ref="N60:N61"/>
    <mergeCell ref="O60:O61"/>
    <mergeCell ref="Q60:U61"/>
    <mergeCell ref="P63:S63"/>
    <mergeCell ref="C60:E61"/>
    <mergeCell ref="F60:M61"/>
    <mergeCell ref="T63:U63"/>
    <mergeCell ref="F64:M64"/>
    <mergeCell ref="P64:U64"/>
    <mergeCell ref="F65:M65"/>
    <mergeCell ref="P65:U65"/>
    <mergeCell ref="D66:E68"/>
    <mergeCell ref="D85:F85"/>
    <mergeCell ref="G85:M85"/>
    <mergeCell ref="Q85:U85"/>
    <mergeCell ref="B79:C85"/>
    <mergeCell ref="D79:M79"/>
    <mergeCell ref="Q79:U79"/>
    <mergeCell ref="D80:M80"/>
    <mergeCell ref="Q80:U80"/>
    <mergeCell ref="D81:M81"/>
    <mergeCell ref="Q81:U81"/>
    <mergeCell ref="D82:M82"/>
    <mergeCell ref="Q82:U82"/>
    <mergeCell ref="D83:M83"/>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103:M103"/>
    <mergeCell ref="P103:U103"/>
    <mergeCell ref="E104:M104"/>
    <mergeCell ref="P104:U104"/>
    <mergeCell ref="E105:M105"/>
    <mergeCell ref="P105:U105"/>
    <mergeCell ref="E99:M99"/>
    <mergeCell ref="P99:U99"/>
    <mergeCell ref="E100:M100"/>
    <mergeCell ref="P100:U100"/>
    <mergeCell ref="E101:M101"/>
    <mergeCell ref="P101:U101"/>
    <mergeCell ref="E102:M102"/>
    <mergeCell ref="P102:U102"/>
    <mergeCell ref="P110:U110"/>
    <mergeCell ref="E111:U111"/>
    <mergeCell ref="C112:D112"/>
    <mergeCell ref="E112:M112"/>
    <mergeCell ref="P112:U112"/>
    <mergeCell ref="B114:D114"/>
    <mergeCell ref="E114:M114"/>
    <mergeCell ref="P114:U114"/>
    <mergeCell ref="C106:D111"/>
    <mergeCell ref="E106:M106"/>
    <mergeCell ref="P106:U106"/>
    <mergeCell ref="E107:M107"/>
    <mergeCell ref="P107:U107"/>
    <mergeCell ref="E108:M108"/>
    <mergeCell ref="P108:U108"/>
    <mergeCell ref="E109:M109"/>
    <mergeCell ref="P109:U109"/>
    <mergeCell ref="E110:M110"/>
    <mergeCell ref="B101:B112"/>
    <mergeCell ref="C101:D105"/>
    <mergeCell ref="P119:U119"/>
    <mergeCell ref="E120:M120"/>
    <mergeCell ref="P120:U120"/>
    <mergeCell ref="E121:M121"/>
    <mergeCell ref="P121:U121"/>
    <mergeCell ref="E122:M122"/>
    <mergeCell ref="P122:U122"/>
    <mergeCell ref="B115:D123"/>
    <mergeCell ref="E115:M115"/>
    <mergeCell ref="P115:U115"/>
    <mergeCell ref="E116:M116"/>
    <mergeCell ref="P116:U116"/>
    <mergeCell ref="E117:M117"/>
    <mergeCell ref="P117:U117"/>
    <mergeCell ref="E118:M118"/>
    <mergeCell ref="P118:U118"/>
    <mergeCell ref="E119:M119"/>
    <mergeCell ref="E123:M123"/>
    <mergeCell ref="P123:U123"/>
    <mergeCell ref="B125:N125"/>
    <mergeCell ref="B126:M126"/>
    <mergeCell ref="P126:U126"/>
    <mergeCell ref="B127:M128"/>
    <mergeCell ref="N127:N128"/>
    <mergeCell ref="O127:O128"/>
    <mergeCell ref="Q127:U128"/>
    <mergeCell ref="B130:M130"/>
    <mergeCell ref="P130:R130"/>
    <mergeCell ref="S130:U130"/>
    <mergeCell ref="B131:M132"/>
    <mergeCell ref="N131:N132"/>
    <mergeCell ref="O131:O132"/>
    <mergeCell ref="P131:Q132"/>
    <mergeCell ref="R131:R132"/>
    <mergeCell ref="S131:T132"/>
    <mergeCell ref="U131:U132"/>
    <mergeCell ref="P136:Q136"/>
    <mergeCell ref="R136:S136"/>
    <mergeCell ref="B137:C137"/>
    <mergeCell ref="D137:F137"/>
    <mergeCell ref="G137:K137"/>
    <mergeCell ref="T137:U137"/>
    <mergeCell ref="B134:M134"/>
    <mergeCell ref="N134:U134"/>
    <mergeCell ref="B135:C136"/>
    <mergeCell ref="D135:F136"/>
    <mergeCell ref="G135:K136"/>
    <mergeCell ref="L135:M135"/>
    <mergeCell ref="N135:S135"/>
    <mergeCell ref="T135:U136"/>
    <mergeCell ref="L136:M136"/>
    <mergeCell ref="N136:O136"/>
    <mergeCell ref="B140:C140"/>
    <mergeCell ref="D140:F140"/>
    <mergeCell ref="G140:K140"/>
    <mergeCell ref="T140:U140"/>
    <mergeCell ref="B141:C141"/>
    <mergeCell ref="D141:F141"/>
    <mergeCell ref="G141:K141"/>
    <mergeCell ref="T141:U141"/>
    <mergeCell ref="B138:C138"/>
    <mergeCell ref="D138:F138"/>
    <mergeCell ref="G138:K138"/>
    <mergeCell ref="T138:U138"/>
    <mergeCell ref="B139:C139"/>
    <mergeCell ref="D139:F139"/>
    <mergeCell ref="G139:K139"/>
    <mergeCell ref="T139:U139"/>
    <mergeCell ref="B144:C144"/>
    <mergeCell ref="D144:F144"/>
    <mergeCell ref="G144:K144"/>
    <mergeCell ref="T144:U144"/>
    <mergeCell ref="B145:C145"/>
    <mergeCell ref="D145:F145"/>
    <mergeCell ref="G145:K145"/>
    <mergeCell ref="T145:U145"/>
    <mergeCell ref="B142:C142"/>
    <mergeCell ref="D142:F142"/>
    <mergeCell ref="G142:K142"/>
    <mergeCell ref="T142:U142"/>
    <mergeCell ref="B143:C143"/>
    <mergeCell ref="D143:F143"/>
    <mergeCell ref="G143:K143"/>
    <mergeCell ref="T143:U143"/>
    <mergeCell ref="B148:C148"/>
    <mergeCell ref="L152:M152"/>
    <mergeCell ref="L154:M154"/>
    <mergeCell ref="B146:C146"/>
    <mergeCell ref="D146:F146"/>
    <mergeCell ref="G146:K146"/>
    <mergeCell ref="T146:U146"/>
    <mergeCell ref="B147:C147"/>
    <mergeCell ref="D147:F147"/>
    <mergeCell ref="G147:K147"/>
    <mergeCell ref="T147:U147"/>
  </mergeCells>
  <phoneticPr fontId="4"/>
  <conditionalFormatting sqref="O16:U16">
    <cfRule type="expression" dxfId="0" priority="1">
      <formula>#REF!=""</formula>
    </cfRule>
  </conditionalFormatting>
  <dataValidations count="7">
    <dataValidation type="list" allowBlank="1" showInputMessage="1" showErrorMessage="1" sqref="S137:S147 M137:M147 Q137:Q147 O137:O147">
      <formula1>G.単位</formula1>
    </dataValidation>
    <dataValidation type="list" allowBlank="1" showInputMessage="1" sqref="D137:F147">
      <formula1>M.長寿命化</formula1>
    </dataValidation>
    <dataValidation type="list" allowBlank="1" showInputMessage="1" showErrorMessage="1" sqref="B137:C147">
      <formula1>F.施設</formula1>
    </dataValidation>
    <dataValidation type="list" allowBlank="1" showInputMessage="1" showErrorMessage="1" sqref="N131:N132 N127:N128 N57:N75 N79:N85 N89:N110 N115:N123">
      <formula1>Ｃ1.計画欄</formula1>
    </dataValidation>
    <dataValidation type="list" allowBlank="1" showInputMessage="1" showErrorMessage="1" sqref="O127:O128 O131:O132 O89:O110 O79:O85 O57:O75 N112:O112 O115:O123">
      <formula1>Ｃ2.実施欄</formula1>
    </dataValidation>
    <dataValidation type="list" allowBlank="1" showInputMessage="1" showErrorMessage="1" sqref="T137:U147 B49:J49">
      <formula1>B.○か空白</formula1>
    </dataValidation>
    <dataValidation type="list" allowBlank="1" showInputMessage="1" showErrorMessage="1" sqref="L152:M152 L154:M154">
      <formula1>"○,　"</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Normal="55" zoomScaleSheetLayoutView="100" workbookViewId="0"/>
  </sheetViews>
  <sheetFormatPr defaultColWidth="9" defaultRowHeight="19.5"/>
  <cols>
    <col min="1" max="1" width="2.125" style="627" customWidth="1"/>
    <col min="2" max="2" width="14.625" style="627" customWidth="1"/>
    <col min="3" max="3" width="35" style="627" customWidth="1"/>
    <col min="4" max="4" width="14.625" style="627" customWidth="1"/>
    <col min="5" max="5" width="4.5" style="627" customWidth="1"/>
    <col min="6" max="6" width="19.75" style="627" customWidth="1"/>
    <col min="7" max="7" width="2.125" style="627" customWidth="1"/>
    <col min="8" max="16384" width="9" style="627"/>
  </cols>
  <sheetData>
    <row r="1" spans="2:6">
      <c r="B1" s="627" t="s">
        <v>1121</v>
      </c>
    </row>
    <row r="3" spans="2:6" ht="28.5">
      <c r="B3" s="2148" t="s">
        <v>1120</v>
      </c>
      <c r="C3" s="2148"/>
      <c r="D3" s="2148"/>
      <c r="E3" s="2148"/>
      <c r="F3" s="2148"/>
    </row>
    <row r="4" spans="2:6">
      <c r="B4" s="2149" t="s">
        <v>1122</v>
      </c>
      <c r="C4" s="2149"/>
      <c r="D4" s="2149"/>
      <c r="E4" s="2149"/>
      <c r="F4" s="2149"/>
    </row>
    <row r="5" spans="2:6">
      <c r="B5" s="634"/>
      <c r="C5" s="634"/>
      <c r="D5" s="634"/>
      <c r="E5" s="634"/>
      <c r="F5" s="634"/>
    </row>
    <row r="6" spans="2:6">
      <c r="B6" s="1133" t="s">
        <v>1118</v>
      </c>
    </row>
    <row r="7" spans="2:6">
      <c r="B7" s="636" t="s">
        <v>1456</v>
      </c>
    </row>
    <row r="9" spans="2:6" s="634" customFormat="1">
      <c r="B9" s="635" t="s">
        <v>1117</v>
      </c>
      <c r="C9" s="635" t="s">
        <v>1116</v>
      </c>
      <c r="D9" s="2153" t="s">
        <v>1115</v>
      </c>
      <c r="E9" s="2153"/>
      <c r="F9" s="635" t="s">
        <v>1114</v>
      </c>
    </row>
    <row r="10" spans="2:6" s="629" customFormat="1" ht="39.950000000000003" customHeight="1">
      <c r="B10" s="1101"/>
      <c r="C10" s="1102"/>
      <c r="D10" s="1103"/>
      <c r="E10" s="633"/>
      <c r="F10" s="1102"/>
    </row>
    <row r="11" spans="2:6" s="629" customFormat="1" ht="39.950000000000003" customHeight="1">
      <c r="B11" s="1102"/>
      <c r="C11" s="1104"/>
      <c r="D11" s="1105"/>
      <c r="E11" s="633" t="s">
        <v>1112</v>
      </c>
      <c r="F11" s="1102"/>
    </row>
    <row r="12" spans="2:6" s="629" customFormat="1" ht="39.950000000000003" customHeight="1">
      <c r="B12" s="1102"/>
      <c r="C12" s="1104"/>
      <c r="D12" s="1105"/>
      <c r="E12" s="633" t="s">
        <v>1112</v>
      </c>
      <c r="F12" s="1102"/>
    </row>
    <row r="13" spans="2:6" s="629" customFormat="1" ht="39.950000000000003" customHeight="1">
      <c r="B13" s="1102"/>
      <c r="C13" s="1104"/>
      <c r="D13" s="1105"/>
      <c r="E13" s="633" t="s">
        <v>1112</v>
      </c>
      <c r="F13" s="1102"/>
    </row>
    <row r="14" spans="2:6" s="629" customFormat="1" ht="39.950000000000003" customHeight="1">
      <c r="B14" s="1102"/>
      <c r="C14" s="1104"/>
      <c r="D14" s="1105"/>
      <c r="E14" s="633" t="s">
        <v>1112</v>
      </c>
      <c r="F14" s="1102"/>
    </row>
    <row r="15" spans="2:6" s="629" customFormat="1" ht="39.950000000000003" customHeight="1">
      <c r="B15" s="1102"/>
      <c r="C15" s="1104"/>
      <c r="D15" s="1105"/>
      <c r="E15" s="633" t="s">
        <v>1112</v>
      </c>
      <c r="F15" s="1102"/>
    </row>
    <row r="16" spans="2:6" s="629" customFormat="1" ht="39.950000000000003" customHeight="1">
      <c r="B16" s="1102"/>
      <c r="C16" s="1104"/>
      <c r="D16" s="1105"/>
      <c r="E16" s="633" t="s">
        <v>1112</v>
      </c>
      <c r="F16" s="1102"/>
    </row>
    <row r="17" spans="2:6" s="629" customFormat="1" ht="39.950000000000003" customHeight="1">
      <c r="B17" s="1102"/>
      <c r="C17" s="1104"/>
      <c r="D17" s="1105"/>
      <c r="E17" s="633" t="s">
        <v>1112</v>
      </c>
      <c r="F17" s="1102"/>
    </row>
    <row r="18" spans="2:6" s="629" customFormat="1" ht="39.950000000000003" customHeight="1">
      <c r="B18" s="1102"/>
      <c r="C18" s="1104"/>
      <c r="D18" s="1105"/>
      <c r="E18" s="633" t="s">
        <v>1112</v>
      </c>
      <c r="F18" s="1102"/>
    </row>
    <row r="19" spans="2:6" s="629" customFormat="1" ht="39.950000000000003" customHeight="1">
      <c r="B19" s="1102"/>
      <c r="C19" s="1104"/>
      <c r="D19" s="1105"/>
      <c r="E19" s="633" t="s">
        <v>1112</v>
      </c>
      <c r="F19" s="1102"/>
    </row>
    <row r="20" spans="2:6" s="629" customFormat="1" ht="39.950000000000003" customHeight="1" thickBot="1">
      <c r="B20" s="1106"/>
      <c r="C20" s="1107"/>
      <c r="D20" s="1108"/>
      <c r="E20" s="632" t="s">
        <v>1112</v>
      </c>
      <c r="F20" s="1106"/>
    </row>
    <row r="21" spans="2:6" s="629" customFormat="1" ht="39.950000000000003" customHeight="1" thickTop="1">
      <c r="B21" s="2154" t="s">
        <v>1113</v>
      </c>
      <c r="C21" s="2154"/>
      <c r="D21" s="631" t="str">
        <f>IF(SUM(D10:D20)=0,"",SUM(D10:D20))</f>
        <v/>
      </c>
      <c r="E21" s="630" t="s">
        <v>1112</v>
      </c>
      <c r="F21" s="630"/>
    </row>
    <row r="22" spans="2:6" s="628" customFormat="1"/>
    <row r="23" spans="2:6" s="628" customFormat="1">
      <c r="B23" s="628" t="s">
        <v>1457</v>
      </c>
    </row>
    <row r="24" spans="2:6" s="628" customFormat="1">
      <c r="B24" s="2151" t="s">
        <v>1111</v>
      </c>
      <c r="C24" s="2151"/>
      <c r="D24" s="2151" t="s">
        <v>1110</v>
      </c>
      <c r="E24" s="2151"/>
      <c r="F24" s="2151"/>
    </row>
    <row r="25" spans="2:6" s="628" customFormat="1" ht="48.75" customHeight="1">
      <c r="B25" s="2150" t="s">
        <v>1109</v>
      </c>
      <c r="C25" s="2150"/>
      <c r="D25" s="2152"/>
      <c r="E25" s="2152"/>
      <c r="F25" s="2152"/>
    </row>
    <row r="26" spans="2:6" s="628" customFormat="1"/>
    <row r="27" spans="2:6">
      <c r="B27" s="627" t="s">
        <v>1121</v>
      </c>
    </row>
    <row r="29" spans="2:6" ht="28.5">
      <c r="B29" s="2148" t="s">
        <v>1120</v>
      </c>
      <c r="C29" s="2148"/>
      <c r="D29" s="2148"/>
      <c r="E29" s="2148"/>
      <c r="F29" s="2148"/>
    </row>
    <row r="30" spans="2:6">
      <c r="B30" s="2149" t="s">
        <v>1119</v>
      </c>
      <c r="C30" s="2149"/>
      <c r="D30" s="2149"/>
      <c r="E30" s="2149"/>
      <c r="F30" s="2149"/>
    </row>
    <row r="31" spans="2:6">
      <c r="B31" s="634"/>
      <c r="C31" s="634"/>
      <c r="D31" s="634"/>
      <c r="E31" s="634"/>
      <c r="F31" s="634"/>
    </row>
    <row r="32" spans="2:6">
      <c r="B32" s="1133" t="s">
        <v>1118</v>
      </c>
    </row>
    <row r="33" spans="2:6">
      <c r="B33" s="636" t="s">
        <v>1456</v>
      </c>
    </row>
    <row r="35" spans="2:6" s="634" customFormat="1">
      <c r="B35" s="635" t="s">
        <v>1117</v>
      </c>
      <c r="C35" s="635" t="s">
        <v>1116</v>
      </c>
      <c r="D35" s="2153" t="s">
        <v>1115</v>
      </c>
      <c r="E35" s="2153"/>
      <c r="F35" s="635" t="s">
        <v>1114</v>
      </c>
    </row>
    <row r="36" spans="2:6" s="629" customFormat="1" ht="39.950000000000003" customHeight="1">
      <c r="B36" s="1102"/>
      <c r="C36" s="1104"/>
      <c r="D36" s="1105"/>
      <c r="E36" s="633" t="s">
        <v>1112</v>
      </c>
      <c r="F36" s="1104"/>
    </row>
    <row r="37" spans="2:6" s="629" customFormat="1" ht="39.950000000000003" customHeight="1">
      <c r="B37" s="1102"/>
      <c r="C37" s="1104"/>
      <c r="D37" s="1105"/>
      <c r="E37" s="633" t="s">
        <v>1112</v>
      </c>
      <c r="F37" s="1102"/>
    </row>
    <row r="38" spans="2:6" s="629" customFormat="1" ht="39.950000000000003" customHeight="1">
      <c r="B38" s="1102"/>
      <c r="C38" s="1104"/>
      <c r="D38" s="1105"/>
      <c r="E38" s="633" t="s">
        <v>1112</v>
      </c>
      <c r="F38" s="1102"/>
    </row>
    <row r="39" spans="2:6" s="629" customFormat="1" ht="39.950000000000003" customHeight="1">
      <c r="B39" s="1102"/>
      <c r="C39" s="1104"/>
      <c r="D39" s="1105"/>
      <c r="E39" s="633" t="s">
        <v>1112</v>
      </c>
      <c r="F39" s="1102"/>
    </row>
    <row r="40" spans="2:6" s="629" customFormat="1" ht="39.950000000000003" customHeight="1">
      <c r="B40" s="1102"/>
      <c r="C40" s="1104"/>
      <c r="D40" s="1105"/>
      <c r="E40" s="633" t="s">
        <v>1112</v>
      </c>
      <c r="F40" s="1102"/>
    </row>
    <row r="41" spans="2:6" s="629" customFormat="1" ht="39.950000000000003" customHeight="1">
      <c r="B41" s="1102"/>
      <c r="C41" s="1104"/>
      <c r="D41" s="1105"/>
      <c r="E41" s="633" t="s">
        <v>1112</v>
      </c>
      <c r="F41" s="1102"/>
    </row>
    <row r="42" spans="2:6" s="629" customFormat="1" ht="39.950000000000003" customHeight="1">
      <c r="B42" s="1102"/>
      <c r="C42" s="1104"/>
      <c r="D42" s="1105"/>
      <c r="E42" s="633" t="s">
        <v>1112</v>
      </c>
      <c r="F42" s="1102"/>
    </row>
    <row r="43" spans="2:6" s="629" customFormat="1" ht="39.950000000000003" customHeight="1">
      <c r="B43" s="1102"/>
      <c r="C43" s="1104"/>
      <c r="D43" s="1105"/>
      <c r="E43" s="633" t="s">
        <v>1112</v>
      </c>
      <c r="F43" s="1102"/>
    </row>
    <row r="44" spans="2:6" s="629" customFormat="1" ht="39.950000000000003" customHeight="1">
      <c r="B44" s="1102"/>
      <c r="C44" s="1104"/>
      <c r="D44" s="1105"/>
      <c r="E44" s="633" t="s">
        <v>1112</v>
      </c>
      <c r="F44" s="1102"/>
    </row>
    <row r="45" spans="2:6" s="629" customFormat="1" ht="39.950000000000003" customHeight="1">
      <c r="B45" s="1102"/>
      <c r="C45" s="1104"/>
      <c r="D45" s="1105"/>
      <c r="E45" s="633" t="s">
        <v>1112</v>
      </c>
      <c r="F45" s="1102"/>
    </row>
    <row r="46" spans="2:6" s="629" customFormat="1" ht="39.950000000000003" customHeight="1" thickBot="1">
      <c r="B46" s="1106"/>
      <c r="C46" s="1107"/>
      <c r="D46" s="1108"/>
      <c r="E46" s="632" t="s">
        <v>1112</v>
      </c>
      <c r="F46" s="1106"/>
    </row>
    <row r="47" spans="2:6" s="629" customFormat="1" ht="39.950000000000003" customHeight="1" thickTop="1">
      <c r="B47" s="2154" t="s">
        <v>1113</v>
      </c>
      <c r="C47" s="2154"/>
      <c r="D47" s="631" t="str">
        <f>IF(SUM(D36:D46)=0,"",SUM(D36:D46))</f>
        <v/>
      </c>
      <c r="E47" s="630" t="s">
        <v>1112</v>
      </c>
      <c r="F47" s="630"/>
    </row>
    <row r="48" spans="2:6" s="628" customFormat="1"/>
    <row r="49" spans="2:6" s="628" customFormat="1">
      <c r="B49" s="628" t="s">
        <v>1457</v>
      </c>
    </row>
    <row r="50" spans="2:6" s="628" customFormat="1">
      <c r="B50" s="2151" t="s">
        <v>1111</v>
      </c>
      <c r="C50" s="2151"/>
      <c r="D50" s="2151" t="s">
        <v>1110</v>
      </c>
      <c r="E50" s="2151"/>
      <c r="F50" s="2151"/>
    </row>
    <row r="51" spans="2:6" s="628" customFormat="1" ht="48.75" customHeight="1">
      <c r="B51" s="2150" t="s">
        <v>1109</v>
      </c>
      <c r="C51" s="2150"/>
      <c r="D51" s="2152"/>
      <c r="E51" s="2152"/>
      <c r="F51" s="2152"/>
    </row>
  </sheetData>
  <sheetProtection sheet="1" objects="1" scenarios="1" formatRows="0" insertRows="0" deleteRows="0"/>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4"/>
  <pageMargins left="0.7" right="0.7" top="0.75" bottom="0.75" header="0.3" footer="0.3"/>
  <pageSetup paperSize="9" scale="96" orientation="portrait" r:id="rId1"/>
  <rowBreaks count="1" manualBreakCount="1">
    <brk id="2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5"/>
  <sheetViews>
    <sheetView view="pageBreakPreview" zoomScaleNormal="100" zoomScaleSheetLayoutView="100" workbookViewId="0">
      <selection sqref="A1:D1"/>
    </sheetView>
  </sheetViews>
  <sheetFormatPr defaultColWidth="9" defaultRowHeight="18.75"/>
  <cols>
    <col min="1" max="1" width="10.5" style="637" customWidth="1"/>
    <col min="2" max="2" width="15.25" style="637" customWidth="1"/>
    <col min="3" max="3" width="54.25" style="638" customWidth="1"/>
    <col min="4" max="16384" width="9" style="637"/>
  </cols>
  <sheetData>
    <row r="1" spans="1:4" ht="21.75" customHeight="1">
      <c r="A1" s="2157" t="s">
        <v>1147</v>
      </c>
      <c r="B1" s="2157"/>
      <c r="C1" s="2157"/>
      <c r="D1" s="2157"/>
    </row>
    <row r="2" spans="1:4" ht="15.75" customHeight="1">
      <c r="A2" s="648"/>
      <c r="C2" s="656"/>
      <c r="D2" s="650" t="s">
        <v>1123</v>
      </c>
    </row>
    <row r="3" spans="1:4" ht="15.75" customHeight="1">
      <c r="A3" s="649"/>
      <c r="C3" s="640" t="s">
        <v>302</v>
      </c>
      <c r="D3" s="668">
        <v>200</v>
      </c>
    </row>
    <row r="4" spans="1:4" ht="15.75" customHeight="1">
      <c r="A4" s="649"/>
      <c r="C4" s="640" t="s">
        <v>959</v>
      </c>
      <c r="D4" s="668">
        <v>300</v>
      </c>
    </row>
    <row r="5" spans="1:4" ht="24" customHeight="1">
      <c r="A5" s="649" t="s">
        <v>958</v>
      </c>
      <c r="B5" s="648"/>
      <c r="C5" s="647"/>
      <c r="D5" s="646"/>
    </row>
    <row r="6" spans="1:4" ht="6.75" customHeight="1">
      <c r="A6" s="649"/>
      <c r="B6" s="648"/>
      <c r="C6" s="647"/>
      <c r="D6" s="646"/>
    </row>
    <row r="7" spans="1:4" ht="21" customHeight="1">
      <c r="A7" s="653" t="s">
        <v>1146</v>
      </c>
      <c r="B7" s="648"/>
      <c r="C7" s="647"/>
      <c r="D7" s="646"/>
    </row>
    <row r="8" spans="1:4" ht="15.75" customHeight="1">
      <c r="A8" s="2158" t="s">
        <v>1128</v>
      </c>
      <c r="B8" s="2159"/>
      <c r="C8" s="644" t="s">
        <v>107</v>
      </c>
      <c r="D8" s="639" t="s">
        <v>1123</v>
      </c>
    </row>
    <row r="9" spans="1:4" ht="15.75" customHeight="1">
      <c r="A9" s="2161" t="s">
        <v>327</v>
      </c>
      <c r="B9" s="643" t="s">
        <v>954</v>
      </c>
      <c r="C9" s="643" t="s">
        <v>328</v>
      </c>
      <c r="D9" s="639">
        <v>1</v>
      </c>
    </row>
    <row r="10" spans="1:4" ht="15.75" customHeight="1">
      <c r="A10" s="2163"/>
      <c r="B10" s="643" t="s">
        <v>185</v>
      </c>
      <c r="C10" s="643" t="s">
        <v>881</v>
      </c>
      <c r="D10" s="639">
        <v>2</v>
      </c>
    </row>
    <row r="11" spans="1:4" ht="15.75" customHeight="1">
      <c r="A11" s="2155" t="s">
        <v>124</v>
      </c>
      <c r="B11" s="2156"/>
      <c r="C11" s="667" t="s">
        <v>1145</v>
      </c>
      <c r="D11" s="639">
        <v>3</v>
      </c>
    </row>
    <row r="12" spans="1:4" ht="15.75" customHeight="1">
      <c r="A12" s="2160" t="s">
        <v>191</v>
      </c>
      <c r="B12" s="2162" t="s">
        <v>949</v>
      </c>
      <c r="C12" s="643" t="s">
        <v>1144</v>
      </c>
      <c r="D12" s="639">
        <v>4</v>
      </c>
    </row>
    <row r="13" spans="1:4" ht="15.75" customHeight="1">
      <c r="A13" s="2160"/>
      <c r="B13" s="2162"/>
      <c r="C13" s="641" t="s">
        <v>1143</v>
      </c>
      <c r="D13" s="639">
        <v>5</v>
      </c>
    </row>
    <row r="14" spans="1:4" ht="15.75" customHeight="1">
      <c r="A14" s="2160"/>
      <c r="B14" s="2162"/>
      <c r="C14" s="659" t="s">
        <v>1142</v>
      </c>
      <c r="D14" s="639">
        <v>6</v>
      </c>
    </row>
    <row r="15" spans="1:4" ht="15.75" customHeight="1">
      <c r="A15" s="2160"/>
      <c r="B15" s="2162" t="s">
        <v>940</v>
      </c>
      <c r="C15" s="643" t="s">
        <v>939</v>
      </c>
      <c r="D15" s="639">
        <v>7</v>
      </c>
    </row>
    <row r="16" spans="1:4" ht="15.75" customHeight="1">
      <c r="A16" s="2160"/>
      <c r="B16" s="2162"/>
      <c r="C16" s="643" t="s">
        <v>936</v>
      </c>
      <c r="D16" s="639">
        <v>8</v>
      </c>
    </row>
    <row r="17" spans="1:4" ht="15.75" customHeight="1">
      <c r="A17" s="2160"/>
      <c r="B17" s="2162"/>
      <c r="C17" s="643" t="s">
        <v>1141</v>
      </c>
      <c r="D17" s="639">
        <v>9</v>
      </c>
    </row>
    <row r="18" spans="1:4" ht="15.75" customHeight="1">
      <c r="A18" s="2160"/>
      <c r="B18" s="2162" t="s">
        <v>930</v>
      </c>
      <c r="C18" s="659" t="s">
        <v>929</v>
      </c>
      <c r="D18" s="639">
        <v>10</v>
      </c>
    </row>
    <row r="19" spans="1:4" ht="15.75" customHeight="1">
      <c r="A19" s="2160"/>
      <c r="B19" s="2162"/>
      <c r="C19" s="659" t="s">
        <v>927</v>
      </c>
      <c r="D19" s="639">
        <v>11</v>
      </c>
    </row>
    <row r="20" spans="1:4" ht="15.75" customHeight="1">
      <c r="A20" s="2160"/>
      <c r="B20" s="2162"/>
      <c r="C20" s="659" t="s">
        <v>925</v>
      </c>
      <c r="D20" s="639">
        <v>12</v>
      </c>
    </row>
    <row r="21" spans="1:4" ht="15.75" customHeight="1">
      <c r="A21" s="2160"/>
      <c r="B21" s="2162" t="s">
        <v>46</v>
      </c>
      <c r="C21" s="659" t="s">
        <v>924</v>
      </c>
      <c r="D21" s="639">
        <v>13</v>
      </c>
    </row>
    <row r="22" spans="1:4" ht="15.75" customHeight="1">
      <c r="A22" s="2160"/>
      <c r="B22" s="2162"/>
      <c r="C22" s="659" t="s">
        <v>922</v>
      </c>
      <c r="D22" s="639">
        <v>14</v>
      </c>
    </row>
    <row r="23" spans="1:4" ht="15.75" customHeight="1">
      <c r="A23" s="2161"/>
      <c r="B23" s="2162"/>
      <c r="C23" s="659" t="s">
        <v>1140</v>
      </c>
      <c r="D23" s="639">
        <v>15</v>
      </c>
    </row>
    <row r="24" spans="1:4" ht="15.75" customHeight="1">
      <c r="A24" s="666"/>
      <c r="B24" s="640" t="s">
        <v>140</v>
      </c>
      <c r="C24" s="640" t="s">
        <v>915</v>
      </c>
      <c r="D24" s="639">
        <v>16</v>
      </c>
    </row>
    <row r="25" spans="1:4" ht="15.75" customHeight="1">
      <c r="A25" s="665"/>
      <c r="D25" s="664"/>
    </row>
    <row r="26" spans="1:4" ht="21.75" customHeight="1">
      <c r="A26" s="653" t="s">
        <v>1139</v>
      </c>
      <c r="B26" s="665"/>
      <c r="D26" s="664"/>
    </row>
    <row r="27" spans="1:4" ht="15.75" customHeight="1">
      <c r="A27" s="2158" t="s">
        <v>1128</v>
      </c>
      <c r="B27" s="2159"/>
      <c r="C27" s="644" t="s">
        <v>107</v>
      </c>
      <c r="D27" s="639" t="s">
        <v>1123</v>
      </c>
    </row>
    <row r="28" spans="1:4" ht="15.75" customHeight="1">
      <c r="A28" s="2155" t="s">
        <v>1138</v>
      </c>
      <c r="B28" s="2156"/>
      <c r="C28" s="663" t="s">
        <v>909</v>
      </c>
      <c r="D28" s="650">
        <v>17</v>
      </c>
    </row>
    <row r="29" spans="1:4" ht="15.75" customHeight="1">
      <c r="A29" s="2155"/>
      <c r="B29" s="2156"/>
      <c r="C29" s="663" t="s">
        <v>907</v>
      </c>
      <c r="D29" s="650">
        <v>18</v>
      </c>
    </row>
    <row r="30" spans="1:4" ht="15.75" customHeight="1">
      <c r="A30" s="2155"/>
      <c r="B30" s="2156"/>
      <c r="C30" s="663" t="s">
        <v>905</v>
      </c>
      <c r="D30" s="650">
        <v>19</v>
      </c>
    </row>
    <row r="31" spans="1:4" ht="15.75" customHeight="1">
      <c r="A31" s="2155"/>
      <c r="B31" s="2156"/>
      <c r="C31" s="663" t="s">
        <v>903</v>
      </c>
      <c r="D31" s="650">
        <v>20</v>
      </c>
    </row>
    <row r="32" spans="1:4" ht="15.75" customHeight="1">
      <c r="A32" s="2155"/>
      <c r="B32" s="2156"/>
      <c r="C32" s="663" t="s">
        <v>901</v>
      </c>
      <c r="D32" s="650">
        <v>21</v>
      </c>
    </row>
    <row r="33" spans="1:4" ht="15.75" customHeight="1">
      <c r="A33" s="2155"/>
      <c r="B33" s="2156"/>
      <c r="C33" s="663" t="s">
        <v>899</v>
      </c>
      <c r="D33" s="650">
        <v>22</v>
      </c>
    </row>
    <row r="34" spans="1:4" ht="15.75" customHeight="1">
      <c r="A34" s="2155"/>
      <c r="B34" s="2156"/>
      <c r="C34" s="663" t="s">
        <v>897</v>
      </c>
      <c r="D34" s="650">
        <v>23</v>
      </c>
    </row>
    <row r="35" spans="1:4" ht="7.5" customHeight="1">
      <c r="A35" s="648"/>
      <c r="B35" s="648"/>
      <c r="C35" s="647"/>
      <c r="D35" s="646"/>
    </row>
    <row r="36" spans="1:4" ht="24" customHeight="1">
      <c r="A36" s="649" t="s">
        <v>896</v>
      </c>
      <c r="B36" s="648"/>
      <c r="C36" s="647"/>
      <c r="D36" s="646"/>
    </row>
    <row r="37" spans="1:4" ht="9" customHeight="1">
      <c r="A37" s="649"/>
      <c r="B37" s="648"/>
      <c r="C37" s="647"/>
      <c r="D37" s="646"/>
    </row>
    <row r="38" spans="1:4" ht="18.75" customHeight="1">
      <c r="A38" s="653" t="s">
        <v>1137</v>
      </c>
      <c r="B38" s="648"/>
      <c r="C38" s="647"/>
      <c r="D38" s="646"/>
    </row>
    <row r="39" spans="1:4" ht="15.75" customHeight="1">
      <c r="A39" s="2158" t="s">
        <v>1128</v>
      </c>
      <c r="B39" s="2159"/>
      <c r="C39" s="644" t="s">
        <v>107</v>
      </c>
      <c r="D39" s="650" t="s">
        <v>1123</v>
      </c>
    </row>
    <row r="40" spans="1:4" ht="15.75" customHeight="1">
      <c r="A40" s="2168" t="s">
        <v>393</v>
      </c>
      <c r="B40" s="2164" t="s">
        <v>894</v>
      </c>
      <c r="C40" s="659" t="s">
        <v>893</v>
      </c>
      <c r="D40" s="650">
        <v>24</v>
      </c>
    </row>
    <row r="41" spans="1:4" ht="15.75" customHeight="1">
      <c r="A41" s="2169"/>
      <c r="B41" s="2165"/>
      <c r="C41" s="662" t="s">
        <v>890</v>
      </c>
      <c r="D41" s="650">
        <v>25</v>
      </c>
    </row>
    <row r="42" spans="1:4" ht="15.75" customHeight="1">
      <c r="A42" s="2169"/>
      <c r="B42" s="2165"/>
      <c r="C42" s="659" t="s">
        <v>887</v>
      </c>
      <c r="D42" s="650">
        <v>26</v>
      </c>
    </row>
    <row r="43" spans="1:4" ht="15.75" customHeight="1">
      <c r="A43" s="2169"/>
      <c r="B43" s="2165"/>
      <c r="C43" s="659" t="s">
        <v>884</v>
      </c>
      <c r="D43" s="650">
        <v>27</v>
      </c>
    </row>
    <row r="44" spans="1:4" ht="15.75" customHeight="1">
      <c r="A44" s="2170"/>
      <c r="B44" s="654" t="s">
        <v>185</v>
      </c>
      <c r="C44" s="661" t="s">
        <v>881</v>
      </c>
      <c r="D44" s="650">
        <v>28</v>
      </c>
    </row>
    <row r="45" spans="1:4" ht="15.75" customHeight="1">
      <c r="A45" s="2171" t="s">
        <v>124</v>
      </c>
      <c r="B45" s="2172"/>
      <c r="C45" s="661" t="s">
        <v>880</v>
      </c>
      <c r="D45" s="650">
        <v>29</v>
      </c>
    </row>
    <row r="46" spans="1:4" ht="15.75" customHeight="1">
      <c r="A46" s="2162" t="s">
        <v>191</v>
      </c>
      <c r="B46" s="659" t="s">
        <v>343</v>
      </c>
      <c r="C46" s="660" t="s">
        <v>876</v>
      </c>
      <c r="D46" s="650">
        <v>30</v>
      </c>
    </row>
    <row r="47" spans="1:4" ht="15.75" customHeight="1">
      <c r="A47" s="2162"/>
      <c r="B47" s="659" t="s">
        <v>44</v>
      </c>
      <c r="C47" s="643" t="s">
        <v>868</v>
      </c>
      <c r="D47" s="650">
        <v>31</v>
      </c>
    </row>
    <row r="48" spans="1:4" ht="15.75" customHeight="1">
      <c r="A48" s="2162"/>
      <c r="B48" s="659" t="s">
        <v>45</v>
      </c>
      <c r="C48" s="643" t="s">
        <v>852</v>
      </c>
      <c r="D48" s="650">
        <v>32</v>
      </c>
    </row>
    <row r="49" spans="1:4" ht="15.75" customHeight="1">
      <c r="A49" s="2162"/>
      <c r="B49" s="659" t="s">
        <v>46</v>
      </c>
      <c r="C49" s="643" t="s">
        <v>843</v>
      </c>
      <c r="D49" s="650">
        <v>33</v>
      </c>
    </row>
    <row r="50" spans="1:4" ht="15.75" customHeight="1">
      <c r="A50" s="648"/>
      <c r="B50" s="648"/>
      <c r="C50" s="647"/>
      <c r="D50" s="646"/>
    </row>
    <row r="51" spans="1:4" ht="25.5" customHeight="1">
      <c r="A51" s="653" t="s">
        <v>1136</v>
      </c>
      <c r="B51" s="648"/>
      <c r="C51" s="658"/>
      <c r="D51" s="646"/>
    </row>
    <row r="52" spans="1:4" ht="17.25" customHeight="1">
      <c r="A52" s="2173" t="s">
        <v>1128</v>
      </c>
      <c r="B52" s="2174"/>
      <c r="C52" s="2175" t="s">
        <v>1127</v>
      </c>
      <c r="D52" s="2166" t="s">
        <v>1135</v>
      </c>
    </row>
    <row r="53" spans="1:4" ht="17.25" customHeight="1">
      <c r="A53" s="657"/>
      <c r="B53" s="644" t="s">
        <v>748</v>
      </c>
      <c r="C53" s="2176"/>
      <c r="D53" s="2167"/>
    </row>
    <row r="54" spans="1:4" ht="17.25" customHeight="1">
      <c r="A54" s="2162" t="s">
        <v>185</v>
      </c>
      <c r="B54" s="640" t="s">
        <v>820</v>
      </c>
      <c r="C54" s="654" t="s">
        <v>833</v>
      </c>
      <c r="D54" s="650">
        <v>34</v>
      </c>
    </row>
    <row r="55" spans="1:4" ht="17.25" customHeight="1">
      <c r="A55" s="2162"/>
      <c r="B55" s="640" t="s">
        <v>831</v>
      </c>
      <c r="C55" s="654" t="s">
        <v>830</v>
      </c>
      <c r="D55" s="650">
        <v>35</v>
      </c>
    </row>
    <row r="56" spans="1:4" ht="34.5" customHeight="1">
      <c r="A56" s="2162"/>
      <c r="B56" s="656" t="s">
        <v>1132</v>
      </c>
      <c r="C56" s="654" t="s">
        <v>1134</v>
      </c>
      <c r="D56" s="650">
        <v>36</v>
      </c>
    </row>
    <row r="57" spans="1:4" ht="32.25" customHeight="1">
      <c r="A57" s="2162"/>
      <c r="B57" s="655" t="s">
        <v>1131</v>
      </c>
      <c r="C57" s="654" t="s">
        <v>1133</v>
      </c>
      <c r="D57" s="650">
        <v>37</v>
      </c>
    </row>
    <row r="58" spans="1:4" ht="17.25" customHeight="1">
      <c r="A58" s="2162"/>
      <c r="B58" s="640" t="s">
        <v>781</v>
      </c>
      <c r="C58" s="654" t="s">
        <v>822</v>
      </c>
      <c r="D58" s="650">
        <v>38</v>
      </c>
    </row>
    <row r="59" spans="1:4" ht="17.25" customHeight="1">
      <c r="A59" s="2162" t="s">
        <v>191</v>
      </c>
      <c r="B59" s="2177" t="s">
        <v>820</v>
      </c>
      <c r="C59" s="654" t="s">
        <v>819</v>
      </c>
      <c r="D59" s="650">
        <v>39</v>
      </c>
    </row>
    <row r="60" spans="1:4" ht="17.25" customHeight="1">
      <c r="A60" s="2162"/>
      <c r="B60" s="2177"/>
      <c r="C60" s="654" t="s">
        <v>817</v>
      </c>
      <c r="D60" s="650">
        <v>40</v>
      </c>
    </row>
    <row r="61" spans="1:4" ht="17.25" customHeight="1">
      <c r="A61" s="2162"/>
      <c r="B61" s="2177"/>
      <c r="C61" s="654" t="s">
        <v>815</v>
      </c>
      <c r="D61" s="650">
        <v>41</v>
      </c>
    </row>
    <row r="62" spans="1:4" ht="17.25" customHeight="1">
      <c r="A62" s="2162"/>
      <c r="B62" s="2177" t="s">
        <v>412</v>
      </c>
      <c r="C62" s="654" t="s">
        <v>809</v>
      </c>
      <c r="D62" s="650">
        <v>42</v>
      </c>
    </row>
    <row r="63" spans="1:4" ht="17.25" customHeight="1">
      <c r="A63" s="2162"/>
      <c r="B63" s="2177"/>
      <c r="C63" s="654" t="s">
        <v>807</v>
      </c>
      <c r="D63" s="650">
        <v>43</v>
      </c>
    </row>
    <row r="64" spans="1:4" ht="17.25" customHeight="1">
      <c r="A64" s="2162"/>
      <c r="B64" s="2177"/>
      <c r="C64" s="654" t="s">
        <v>803</v>
      </c>
      <c r="D64" s="650">
        <v>44</v>
      </c>
    </row>
    <row r="65" spans="1:4" ht="17.25" customHeight="1">
      <c r="A65" s="2162"/>
      <c r="B65" s="2162" t="s">
        <v>1132</v>
      </c>
      <c r="C65" s="654" t="s">
        <v>796</v>
      </c>
      <c r="D65" s="650">
        <v>45</v>
      </c>
    </row>
    <row r="66" spans="1:4" ht="17.25" customHeight="1">
      <c r="A66" s="2162"/>
      <c r="B66" s="2162"/>
      <c r="C66" s="654" t="s">
        <v>793</v>
      </c>
      <c r="D66" s="650">
        <v>46</v>
      </c>
    </row>
    <row r="67" spans="1:4" ht="17.25" customHeight="1">
      <c r="A67" s="2162"/>
      <c r="B67" s="2162"/>
      <c r="C67" s="654" t="s">
        <v>791</v>
      </c>
      <c r="D67" s="650">
        <v>47</v>
      </c>
    </row>
    <row r="68" spans="1:4" ht="17.25" customHeight="1">
      <c r="A68" s="2162"/>
      <c r="B68" s="2178" t="s">
        <v>1131</v>
      </c>
      <c r="C68" s="654" t="s">
        <v>786</v>
      </c>
      <c r="D68" s="650">
        <v>48</v>
      </c>
    </row>
    <row r="69" spans="1:4" ht="17.25" customHeight="1">
      <c r="A69" s="2162"/>
      <c r="B69" s="2178"/>
      <c r="C69" s="654" t="s">
        <v>1130</v>
      </c>
      <c r="D69" s="650">
        <v>49</v>
      </c>
    </row>
    <row r="70" spans="1:4" ht="17.25" customHeight="1">
      <c r="A70" s="2162"/>
      <c r="B70" s="643" t="s">
        <v>781</v>
      </c>
      <c r="C70" s="654" t="s">
        <v>780</v>
      </c>
      <c r="D70" s="650">
        <v>50</v>
      </c>
    </row>
    <row r="71" spans="1:4" ht="17.25" customHeight="1">
      <c r="A71" s="2179" t="s">
        <v>194</v>
      </c>
      <c r="B71" s="2180"/>
      <c r="C71" s="640" t="s">
        <v>778</v>
      </c>
      <c r="D71" s="650">
        <v>51</v>
      </c>
    </row>
    <row r="72" spans="1:4" ht="17.25" customHeight="1">
      <c r="A72" s="648"/>
      <c r="B72" s="648"/>
      <c r="C72" s="647"/>
      <c r="D72" s="646"/>
    </row>
    <row r="73" spans="1:4" ht="17.25" customHeight="1">
      <c r="A73" s="653" t="s">
        <v>1129</v>
      </c>
      <c r="B73" s="652"/>
      <c r="C73" s="647"/>
      <c r="D73" s="646"/>
    </row>
    <row r="74" spans="1:4" ht="17.25" customHeight="1">
      <c r="A74" s="2174" t="s">
        <v>1128</v>
      </c>
      <c r="B74" s="2174"/>
      <c r="C74" s="651" t="s">
        <v>1127</v>
      </c>
      <c r="D74" s="650" t="s">
        <v>1123</v>
      </c>
    </row>
    <row r="75" spans="1:4" ht="17.25" customHeight="1">
      <c r="A75" s="2162" t="s">
        <v>1126</v>
      </c>
      <c r="B75" s="2162"/>
      <c r="C75" s="640" t="s">
        <v>769</v>
      </c>
      <c r="D75" s="650">
        <v>52</v>
      </c>
    </row>
    <row r="76" spans="1:4" ht="17.25" customHeight="1">
      <c r="A76" s="2162"/>
      <c r="B76" s="2162"/>
      <c r="C76" s="640" t="s">
        <v>767</v>
      </c>
      <c r="D76" s="650">
        <v>53</v>
      </c>
    </row>
    <row r="77" spans="1:4" ht="17.25" customHeight="1">
      <c r="A77" s="2162"/>
      <c r="B77" s="2162"/>
      <c r="C77" s="640" t="s">
        <v>765</v>
      </c>
      <c r="D77" s="650">
        <v>54</v>
      </c>
    </row>
    <row r="78" spans="1:4" ht="17.25" customHeight="1">
      <c r="A78" s="2162"/>
      <c r="B78" s="2162"/>
      <c r="C78" s="640" t="s">
        <v>763</v>
      </c>
      <c r="D78" s="650">
        <v>55</v>
      </c>
    </row>
    <row r="79" spans="1:4" ht="17.25" customHeight="1">
      <c r="A79" s="2162"/>
      <c r="B79" s="2162"/>
      <c r="C79" s="640" t="s">
        <v>761</v>
      </c>
      <c r="D79" s="650">
        <v>56</v>
      </c>
    </row>
    <row r="80" spans="1:4" ht="17.25" customHeight="1">
      <c r="A80" s="2162"/>
      <c r="B80" s="2162"/>
      <c r="C80" s="640" t="s">
        <v>1125</v>
      </c>
      <c r="D80" s="650">
        <v>57</v>
      </c>
    </row>
    <row r="81" spans="1:4" ht="17.25" customHeight="1">
      <c r="A81" s="2162"/>
      <c r="B81" s="2162"/>
      <c r="C81" s="640" t="s">
        <v>1124</v>
      </c>
      <c r="D81" s="650">
        <v>58</v>
      </c>
    </row>
    <row r="82" spans="1:4" ht="17.25" customHeight="1">
      <c r="A82" s="2162"/>
      <c r="B82" s="2162"/>
      <c r="C82" s="640" t="s">
        <v>234</v>
      </c>
      <c r="D82" s="650">
        <v>59</v>
      </c>
    </row>
    <row r="83" spans="1:4" ht="17.25" customHeight="1">
      <c r="A83" s="2162"/>
      <c r="B83" s="2162"/>
      <c r="C83" s="640" t="s">
        <v>754</v>
      </c>
      <c r="D83" s="650">
        <v>60</v>
      </c>
    </row>
    <row r="84" spans="1:4" ht="17.25" customHeight="1">
      <c r="A84" s="648"/>
      <c r="B84" s="648"/>
      <c r="C84" s="647"/>
      <c r="D84" s="646"/>
    </row>
    <row r="85" spans="1:4" ht="30.75" customHeight="1">
      <c r="A85" s="649" t="s">
        <v>753</v>
      </c>
      <c r="B85" s="648"/>
      <c r="C85" s="647"/>
      <c r="D85" s="646"/>
    </row>
    <row r="86" spans="1:4" ht="7.5" customHeight="1">
      <c r="A86" s="648"/>
      <c r="B86" s="648"/>
      <c r="C86" s="647"/>
      <c r="D86" s="646"/>
    </row>
    <row r="87" spans="1:4" ht="17.25" customHeight="1">
      <c r="A87" s="2175" t="s">
        <v>106</v>
      </c>
      <c r="B87" s="2182"/>
      <c r="C87" s="2173" t="s">
        <v>107</v>
      </c>
      <c r="D87" s="2166" t="s">
        <v>1123</v>
      </c>
    </row>
    <row r="88" spans="1:4" ht="17.25" customHeight="1">
      <c r="A88" s="645"/>
      <c r="B88" s="644" t="s">
        <v>207</v>
      </c>
      <c r="C88" s="2183"/>
      <c r="D88" s="2167"/>
    </row>
    <row r="89" spans="1:4" ht="17.25" customHeight="1">
      <c r="A89" s="2164" t="s">
        <v>191</v>
      </c>
      <c r="B89" s="2168" t="s">
        <v>44</v>
      </c>
      <c r="C89" s="643" t="s">
        <v>746</v>
      </c>
      <c r="D89" s="639">
        <v>61</v>
      </c>
    </row>
    <row r="90" spans="1:4" ht="17.25" customHeight="1">
      <c r="A90" s="2165"/>
      <c r="B90" s="2169"/>
      <c r="C90" s="642" t="s">
        <v>739</v>
      </c>
      <c r="D90" s="639">
        <v>62</v>
      </c>
    </row>
    <row r="91" spans="1:4" ht="17.25" customHeight="1">
      <c r="A91" s="2165"/>
      <c r="B91" s="2168" t="s">
        <v>45</v>
      </c>
      <c r="C91" s="642" t="s">
        <v>735</v>
      </c>
      <c r="D91" s="639">
        <v>63</v>
      </c>
    </row>
    <row r="92" spans="1:4" ht="17.25" customHeight="1">
      <c r="A92" s="2165"/>
      <c r="B92" s="2169"/>
      <c r="C92" s="640" t="s">
        <v>731</v>
      </c>
      <c r="D92" s="639">
        <v>64</v>
      </c>
    </row>
    <row r="93" spans="1:4" ht="17.25" customHeight="1">
      <c r="A93" s="2165"/>
      <c r="B93" s="2168" t="s">
        <v>46</v>
      </c>
      <c r="C93" s="641" t="s">
        <v>727</v>
      </c>
      <c r="D93" s="639">
        <v>65</v>
      </c>
    </row>
    <row r="94" spans="1:4" ht="17.25" customHeight="1">
      <c r="A94" s="2181"/>
      <c r="B94" s="2170"/>
      <c r="C94" s="640" t="s">
        <v>721</v>
      </c>
      <c r="D94" s="639">
        <v>66</v>
      </c>
    </row>
    <row r="95" spans="1:4">
      <c r="A95" s="931"/>
      <c r="B95" s="932" t="s">
        <v>44</v>
      </c>
      <c r="C95" s="933" t="s">
        <v>1421</v>
      </c>
      <c r="D95" s="934">
        <v>108</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1:B11"/>
    <mergeCell ref="A1:D1"/>
    <mergeCell ref="A27:B27"/>
    <mergeCell ref="A28:B34"/>
    <mergeCell ref="A8:B8"/>
    <mergeCell ref="A12:A23"/>
    <mergeCell ref="B12:B14"/>
    <mergeCell ref="B15:B17"/>
    <mergeCell ref="B18:B20"/>
    <mergeCell ref="B21:B23"/>
    <mergeCell ref="A9:A10"/>
  </mergeCells>
  <phoneticPr fontId="4"/>
  <pageMargins left="0.7" right="0.7" top="0.75" bottom="0.75" header="0.3" footer="0.3"/>
  <pageSetup paperSize="9" scale="98" orientation="portrait" r:id="rId1"/>
  <rowBreaks count="1" manualBreakCount="1">
    <brk id="5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8"/>
  <sheetViews>
    <sheetView view="pageBreakPreview" zoomScale="70" zoomScaleNormal="100" zoomScaleSheetLayoutView="70" workbookViewId="0">
      <selection sqref="A1:F1"/>
    </sheetView>
  </sheetViews>
  <sheetFormatPr defaultColWidth="9" defaultRowHeight="13.5"/>
  <cols>
    <col min="1" max="1" width="17.5" style="464" customWidth="1"/>
    <col min="2" max="2" width="20.875" style="464" customWidth="1"/>
    <col min="3" max="3" width="27.125" style="464" customWidth="1"/>
    <col min="4" max="4" width="51.75" style="465" customWidth="1"/>
    <col min="5" max="5" width="17.125" style="464" bestFit="1" customWidth="1"/>
    <col min="6" max="6" width="95.5" style="464" customWidth="1"/>
    <col min="7" max="16384" width="9" style="464"/>
  </cols>
  <sheetData>
    <row r="1" spans="1:6" ht="31.5" customHeight="1">
      <c r="A1" s="2210" t="s">
        <v>961</v>
      </c>
      <c r="B1" s="2210"/>
      <c r="C1" s="2210"/>
      <c r="D1" s="2210"/>
      <c r="E1" s="2210"/>
      <c r="F1" s="2210"/>
    </row>
    <row r="2" spans="1:6" ht="22.5" customHeight="1"/>
    <row r="3" spans="1:6" ht="19.5" customHeight="1">
      <c r="B3" s="478"/>
      <c r="D3" s="482"/>
      <c r="E3" s="513" t="s">
        <v>960</v>
      </c>
    </row>
    <row r="4" spans="1:6" ht="19.5" customHeight="1">
      <c r="B4" s="512"/>
      <c r="D4" s="482" t="s">
        <v>302</v>
      </c>
      <c r="E4" s="511">
        <v>200</v>
      </c>
    </row>
    <row r="5" spans="1:6" ht="19.5" customHeight="1">
      <c r="B5" s="512"/>
      <c r="D5" s="482" t="s">
        <v>959</v>
      </c>
      <c r="E5" s="511">
        <v>300</v>
      </c>
    </row>
    <row r="6" spans="1:6" ht="19.5" customHeight="1">
      <c r="A6" s="479" t="s">
        <v>958</v>
      </c>
      <c r="B6" s="466"/>
      <c r="C6" s="486"/>
      <c r="D6" s="501"/>
      <c r="E6" s="500"/>
      <c r="F6" s="466"/>
    </row>
    <row r="7" spans="1:6" ht="19.5" customHeight="1">
      <c r="A7" s="486" t="s">
        <v>957</v>
      </c>
      <c r="B7" s="466"/>
      <c r="C7" s="486"/>
      <c r="D7" s="501"/>
      <c r="E7" s="500"/>
      <c r="F7" s="466"/>
    </row>
    <row r="8" spans="1:6" ht="19.5" customHeight="1">
      <c r="A8" s="497" t="s">
        <v>290</v>
      </c>
      <c r="B8" s="2187" t="s">
        <v>752</v>
      </c>
      <c r="C8" s="2188"/>
      <c r="D8" s="474" t="s">
        <v>106</v>
      </c>
      <c r="E8" s="484" t="s">
        <v>750</v>
      </c>
      <c r="F8" s="497" t="s">
        <v>749</v>
      </c>
    </row>
    <row r="9" spans="1:6" ht="19.5" customHeight="1">
      <c r="A9" s="2211" t="s">
        <v>956</v>
      </c>
      <c r="B9" s="2212" t="s">
        <v>955</v>
      </c>
      <c r="C9" s="2204" t="s">
        <v>954</v>
      </c>
      <c r="D9" s="2197" t="s">
        <v>328</v>
      </c>
      <c r="E9" s="2195">
        <v>1</v>
      </c>
      <c r="F9" s="492" t="s">
        <v>953</v>
      </c>
    </row>
    <row r="10" spans="1:6" ht="19.5" customHeight="1">
      <c r="A10" s="2211"/>
      <c r="B10" s="2213"/>
      <c r="C10" s="2205"/>
      <c r="D10" s="2198"/>
      <c r="E10" s="2196"/>
      <c r="F10" s="506" t="s">
        <v>952</v>
      </c>
    </row>
    <row r="11" spans="1:6" ht="19.5" customHeight="1">
      <c r="A11" s="2211"/>
      <c r="B11" s="2213"/>
      <c r="C11" s="488" t="s">
        <v>185</v>
      </c>
      <c r="D11" s="509" t="s">
        <v>881</v>
      </c>
      <c r="E11" s="507">
        <v>2</v>
      </c>
      <c r="F11" s="489" t="s">
        <v>881</v>
      </c>
    </row>
    <row r="12" spans="1:6" ht="40.5" customHeight="1">
      <c r="A12" s="2211"/>
      <c r="B12" s="2185" t="s">
        <v>124</v>
      </c>
      <c r="C12" s="2186"/>
      <c r="D12" s="488" t="s">
        <v>951</v>
      </c>
      <c r="E12" s="507">
        <v>3</v>
      </c>
      <c r="F12" s="510" t="s">
        <v>950</v>
      </c>
    </row>
    <row r="13" spans="1:6" ht="19.5" customHeight="1">
      <c r="A13" s="2211"/>
      <c r="B13" s="2214" t="s">
        <v>191</v>
      </c>
      <c r="C13" s="2199" t="s">
        <v>949</v>
      </c>
      <c r="D13" s="509" t="s">
        <v>948</v>
      </c>
      <c r="E13" s="507">
        <v>4</v>
      </c>
      <c r="F13" s="489" t="s">
        <v>947</v>
      </c>
    </row>
    <row r="14" spans="1:6" ht="19.5" customHeight="1">
      <c r="A14" s="2211"/>
      <c r="B14" s="2213"/>
      <c r="C14" s="2200"/>
      <c r="D14" s="2191" t="s">
        <v>946</v>
      </c>
      <c r="E14" s="2195">
        <v>5</v>
      </c>
      <c r="F14" s="492" t="s">
        <v>945</v>
      </c>
    </row>
    <row r="15" spans="1:6" ht="19.5" customHeight="1">
      <c r="A15" s="2211"/>
      <c r="B15" s="2213"/>
      <c r="C15" s="2200"/>
      <c r="D15" s="2192"/>
      <c r="E15" s="2196"/>
      <c r="F15" s="506" t="s">
        <v>944</v>
      </c>
    </row>
    <row r="16" spans="1:6" ht="19.5" customHeight="1">
      <c r="A16" s="2211"/>
      <c r="B16" s="2213"/>
      <c r="C16" s="2200"/>
      <c r="D16" s="2197" t="s">
        <v>943</v>
      </c>
      <c r="E16" s="2195">
        <v>6</v>
      </c>
      <c r="F16" s="494" t="s">
        <v>942</v>
      </c>
    </row>
    <row r="17" spans="1:6" ht="19.5" customHeight="1">
      <c r="A17" s="2211"/>
      <c r="B17" s="2213"/>
      <c r="C17" s="2201"/>
      <c r="D17" s="2198"/>
      <c r="E17" s="2196"/>
      <c r="F17" s="491" t="s">
        <v>941</v>
      </c>
    </row>
    <row r="18" spans="1:6" ht="19.5" customHeight="1">
      <c r="A18" s="2211"/>
      <c r="B18" s="2213"/>
      <c r="C18" s="2199" t="s">
        <v>940</v>
      </c>
      <c r="D18" s="2191" t="s">
        <v>939</v>
      </c>
      <c r="E18" s="2195">
        <v>7</v>
      </c>
      <c r="F18" s="492" t="s">
        <v>938</v>
      </c>
    </row>
    <row r="19" spans="1:6" ht="19.5" customHeight="1">
      <c r="A19" s="2211"/>
      <c r="B19" s="2213"/>
      <c r="C19" s="2200"/>
      <c r="D19" s="2192"/>
      <c r="E19" s="2196"/>
      <c r="F19" s="506" t="s">
        <v>937</v>
      </c>
    </row>
    <row r="20" spans="1:6" ht="19.5" customHeight="1">
      <c r="A20" s="2211"/>
      <c r="B20" s="2213"/>
      <c r="C20" s="2200"/>
      <c r="D20" s="2197" t="s">
        <v>936</v>
      </c>
      <c r="E20" s="2195">
        <v>8</v>
      </c>
      <c r="F20" s="494" t="s">
        <v>935</v>
      </c>
    </row>
    <row r="21" spans="1:6" ht="19.5" customHeight="1">
      <c r="A21" s="2211"/>
      <c r="B21" s="2213"/>
      <c r="C21" s="2200"/>
      <c r="D21" s="2198"/>
      <c r="E21" s="2196"/>
      <c r="F21" s="491" t="s">
        <v>934</v>
      </c>
    </row>
    <row r="22" spans="1:6" ht="19.5" customHeight="1">
      <c r="A22" s="2211"/>
      <c r="B22" s="2213"/>
      <c r="C22" s="2200"/>
      <c r="D22" s="2197" t="s">
        <v>933</v>
      </c>
      <c r="E22" s="2195">
        <v>9</v>
      </c>
      <c r="F22" s="492" t="s">
        <v>932</v>
      </c>
    </row>
    <row r="23" spans="1:6" ht="19.5" customHeight="1">
      <c r="A23" s="2211"/>
      <c r="B23" s="2213"/>
      <c r="C23" s="2200"/>
      <c r="D23" s="2203"/>
      <c r="E23" s="2202"/>
      <c r="F23" s="493" t="s">
        <v>931</v>
      </c>
    </row>
    <row r="24" spans="1:6" ht="19.5" customHeight="1">
      <c r="A24" s="2211"/>
      <c r="B24" s="2213"/>
      <c r="C24" s="2201"/>
      <c r="D24" s="2198"/>
      <c r="E24" s="2196"/>
      <c r="F24" s="506" t="s">
        <v>917</v>
      </c>
    </row>
    <row r="25" spans="1:6" ht="19.5" customHeight="1">
      <c r="A25" s="2211"/>
      <c r="B25" s="2213"/>
      <c r="C25" s="2186" t="s">
        <v>930</v>
      </c>
      <c r="D25" s="508" t="s">
        <v>929</v>
      </c>
      <c r="E25" s="507">
        <v>10</v>
      </c>
      <c r="F25" s="489" t="s">
        <v>928</v>
      </c>
    </row>
    <row r="26" spans="1:6" ht="19.5" customHeight="1">
      <c r="A26" s="2211"/>
      <c r="B26" s="2213"/>
      <c r="C26" s="2186"/>
      <c r="D26" s="508" t="s">
        <v>927</v>
      </c>
      <c r="E26" s="507">
        <v>11</v>
      </c>
      <c r="F26" s="496" t="s">
        <v>926</v>
      </c>
    </row>
    <row r="27" spans="1:6" ht="19.5" customHeight="1">
      <c r="A27" s="2211"/>
      <c r="B27" s="2213"/>
      <c r="C27" s="2186"/>
      <c r="D27" s="508" t="s">
        <v>925</v>
      </c>
      <c r="E27" s="507">
        <v>12</v>
      </c>
      <c r="F27" s="489" t="s">
        <v>925</v>
      </c>
    </row>
    <row r="28" spans="1:6" ht="19.5" customHeight="1">
      <c r="A28" s="2211"/>
      <c r="B28" s="2213"/>
      <c r="C28" s="2199" t="s">
        <v>46</v>
      </c>
      <c r="D28" s="508" t="s">
        <v>924</v>
      </c>
      <c r="E28" s="507">
        <v>13</v>
      </c>
      <c r="F28" s="496" t="s">
        <v>923</v>
      </c>
    </row>
    <row r="29" spans="1:6" ht="19.5" customHeight="1">
      <c r="A29" s="2211"/>
      <c r="B29" s="2213"/>
      <c r="C29" s="2200"/>
      <c r="D29" s="508" t="s">
        <v>922</v>
      </c>
      <c r="E29" s="507">
        <v>14</v>
      </c>
      <c r="F29" s="489" t="s">
        <v>921</v>
      </c>
    </row>
    <row r="30" spans="1:6" ht="19.5" customHeight="1">
      <c r="A30" s="2211"/>
      <c r="B30" s="2213"/>
      <c r="C30" s="2200"/>
      <c r="D30" s="2197" t="s">
        <v>920</v>
      </c>
      <c r="E30" s="2195">
        <v>15</v>
      </c>
      <c r="F30" s="492" t="s">
        <v>919</v>
      </c>
    </row>
    <row r="31" spans="1:6" ht="19.5" customHeight="1">
      <c r="A31" s="2211"/>
      <c r="B31" s="2213"/>
      <c r="C31" s="2200"/>
      <c r="D31" s="2203"/>
      <c r="E31" s="2202"/>
      <c r="F31" s="493" t="s">
        <v>918</v>
      </c>
    </row>
    <row r="32" spans="1:6" ht="19.5" customHeight="1">
      <c r="A32" s="2211"/>
      <c r="B32" s="2213"/>
      <c r="C32" s="2200"/>
      <c r="D32" s="2203"/>
      <c r="E32" s="2202"/>
      <c r="F32" s="493" t="s">
        <v>917</v>
      </c>
    </row>
    <row r="33" spans="1:6" ht="19.5" customHeight="1">
      <c r="A33" s="2211"/>
      <c r="B33" s="2213"/>
      <c r="C33" s="2201"/>
      <c r="D33" s="2198"/>
      <c r="E33" s="2196"/>
      <c r="F33" s="506" t="s">
        <v>916</v>
      </c>
    </row>
    <row r="34" spans="1:6" ht="19.5" customHeight="1">
      <c r="A34" s="2211"/>
      <c r="B34" s="2213"/>
      <c r="C34" s="2189" t="s">
        <v>140</v>
      </c>
      <c r="D34" s="2191" t="s">
        <v>915</v>
      </c>
      <c r="E34" s="2193">
        <v>16</v>
      </c>
      <c r="F34" s="494" t="s">
        <v>914</v>
      </c>
    </row>
    <row r="35" spans="1:6" ht="19.5" customHeight="1">
      <c r="A35" s="2211"/>
      <c r="B35" s="2215"/>
      <c r="C35" s="2190"/>
      <c r="D35" s="2192"/>
      <c r="E35" s="2194"/>
      <c r="F35" s="491" t="s">
        <v>913</v>
      </c>
    </row>
    <row r="36" spans="1:6" ht="15" customHeight="1">
      <c r="B36" s="505"/>
      <c r="C36" s="505"/>
      <c r="D36" s="504"/>
      <c r="E36" s="503"/>
    </row>
    <row r="37" spans="1:6" ht="15" customHeight="1">
      <c r="A37" s="486" t="s">
        <v>912</v>
      </c>
      <c r="B37" s="466"/>
      <c r="C37" s="502"/>
      <c r="D37" s="501"/>
      <c r="E37" s="500"/>
      <c r="F37" s="466"/>
    </row>
    <row r="38" spans="1:6" ht="19.5" customHeight="1">
      <c r="A38" s="497" t="s">
        <v>290</v>
      </c>
      <c r="B38" s="2187" t="s">
        <v>752</v>
      </c>
      <c r="C38" s="2188"/>
      <c r="D38" s="474" t="s">
        <v>106</v>
      </c>
      <c r="E38" s="484" t="s">
        <v>750</v>
      </c>
      <c r="F38" s="497" t="s">
        <v>749</v>
      </c>
    </row>
    <row r="39" spans="1:6" ht="19.5" customHeight="1">
      <c r="A39" s="2184" t="s">
        <v>911</v>
      </c>
      <c r="B39" s="2185" t="s">
        <v>910</v>
      </c>
      <c r="C39" s="2186"/>
      <c r="D39" s="498" t="s">
        <v>909</v>
      </c>
      <c r="E39" s="481">
        <v>17</v>
      </c>
      <c r="F39" s="489" t="s">
        <v>908</v>
      </c>
    </row>
    <row r="40" spans="1:6" ht="19.5" customHeight="1">
      <c r="A40" s="2184"/>
      <c r="B40" s="2185"/>
      <c r="C40" s="2186"/>
      <c r="D40" s="498" t="s">
        <v>907</v>
      </c>
      <c r="E40" s="481">
        <v>18</v>
      </c>
      <c r="F40" s="489" t="s">
        <v>906</v>
      </c>
    </row>
    <row r="41" spans="1:6" ht="19.5" customHeight="1">
      <c r="A41" s="2184"/>
      <c r="B41" s="2185"/>
      <c r="C41" s="2186"/>
      <c r="D41" s="498" t="s">
        <v>905</v>
      </c>
      <c r="E41" s="481">
        <v>19</v>
      </c>
      <c r="F41" s="489" t="s">
        <v>904</v>
      </c>
    </row>
    <row r="42" spans="1:6" ht="19.5" customHeight="1">
      <c r="A42" s="2184"/>
      <c r="B42" s="2185"/>
      <c r="C42" s="2186"/>
      <c r="D42" s="498" t="s">
        <v>903</v>
      </c>
      <c r="E42" s="481">
        <v>20</v>
      </c>
      <c r="F42" s="499" t="s">
        <v>902</v>
      </c>
    </row>
    <row r="43" spans="1:6" ht="19.5" customHeight="1">
      <c r="A43" s="2184"/>
      <c r="B43" s="2185"/>
      <c r="C43" s="2186"/>
      <c r="D43" s="498" t="s">
        <v>901</v>
      </c>
      <c r="E43" s="481">
        <v>21</v>
      </c>
      <c r="F43" s="489" t="s">
        <v>900</v>
      </c>
    </row>
    <row r="44" spans="1:6" ht="19.5" customHeight="1">
      <c r="A44" s="2184"/>
      <c r="B44" s="2185"/>
      <c r="C44" s="2186"/>
      <c r="D44" s="498" t="s">
        <v>899</v>
      </c>
      <c r="E44" s="481">
        <v>22</v>
      </c>
      <c r="F44" s="489" t="s">
        <v>898</v>
      </c>
    </row>
    <row r="45" spans="1:6" ht="19.5" customHeight="1">
      <c r="A45" s="2184"/>
      <c r="B45" s="2185"/>
      <c r="C45" s="2186"/>
      <c r="D45" s="498" t="s">
        <v>897</v>
      </c>
      <c r="E45" s="481">
        <v>23</v>
      </c>
      <c r="F45" s="480" t="s">
        <v>301</v>
      </c>
    </row>
    <row r="46" spans="1:6" ht="15" customHeight="1">
      <c r="B46" s="478"/>
      <c r="C46" s="478"/>
      <c r="D46" s="477"/>
      <c r="E46" s="476"/>
    </row>
    <row r="47" spans="1:6" ht="19.5" customHeight="1">
      <c r="A47" s="479" t="s">
        <v>896</v>
      </c>
      <c r="C47" s="478"/>
      <c r="D47" s="477"/>
      <c r="E47" s="476"/>
    </row>
    <row r="48" spans="1:6" ht="19.5" customHeight="1">
      <c r="A48" s="486" t="s">
        <v>895</v>
      </c>
      <c r="C48" s="478"/>
      <c r="D48" s="477"/>
      <c r="E48" s="476"/>
    </row>
    <row r="49" spans="1:6" ht="18.75">
      <c r="A49" s="497" t="s">
        <v>290</v>
      </c>
      <c r="B49" s="2187" t="s">
        <v>752</v>
      </c>
      <c r="C49" s="2188"/>
      <c r="D49" s="474" t="s">
        <v>106</v>
      </c>
      <c r="E49" s="484" t="s">
        <v>750</v>
      </c>
      <c r="F49" s="497" t="s">
        <v>749</v>
      </c>
    </row>
    <row r="50" spans="1:6" ht="18.75" customHeight="1">
      <c r="A50" s="2184" t="s">
        <v>771</v>
      </c>
      <c r="B50" s="2214" t="s">
        <v>171</v>
      </c>
      <c r="C50" s="2214" t="s">
        <v>894</v>
      </c>
      <c r="D50" s="2204" t="s">
        <v>893</v>
      </c>
      <c r="E50" s="2206">
        <v>24</v>
      </c>
      <c r="F50" s="496" t="s">
        <v>892</v>
      </c>
    </row>
    <row r="51" spans="1:6" ht="18.75" customHeight="1">
      <c r="A51" s="2184"/>
      <c r="B51" s="2224"/>
      <c r="C51" s="2224"/>
      <c r="D51" s="2205"/>
      <c r="E51" s="2207"/>
      <c r="F51" s="491" t="s">
        <v>891</v>
      </c>
    </row>
    <row r="52" spans="1:6" ht="18.75" customHeight="1">
      <c r="A52" s="2184"/>
      <c r="B52" s="2224"/>
      <c r="C52" s="2224"/>
      <c r="D52" s="2208" t="s">
        <v>890</v>
      </c>
      <c r="E52" s="2206">
        <v>25</v>
      </c>
      <c r="F52" s="496" t="s">
        <v>889</v>
      </c>
    </row>
    <row r="53" spans="1:6" ht="18.75" customHeight="1">
      <c r="A53" s="2184"/>
      <c r="B53" s="2224"/>
      <c r="C53" s="2224"/>
      <c r="D53" s="2209"/>
      <c r="E53" s="2207"/>
      <c r="F53" s="491" t="s">
        <v>888</v>
      </c>
    </row>
    <row r="54" spans="1:6" ht="18.75" customHeight="1">
      <c r="A54" s="2184"/>
      <c r="B54" s="2224"/>
      <c r="C54" s="2224"/>
      <c r="D54" s="2204" t="s">
        <v>887</v>
      </c>
      <c r="E54" s="2206">
        <v>26</v>
      </c>
      <c r="F54" s="496" t="s">
        <v>886</v>
      </c>
    </row>
    <row r="55" spans="1:6" ht="18.75" customHeight="1">
      <c r="A55" s="2184"/>
      <c r="B55" s="2224"/>
      <c r="C55" s="2224"/>
      <c r="D55" s="2205"/>
      <c r="E55" s="2207"/>
      <c r="F55" s="491" t="s">
        <v>885</v>
      </c>
    </row>
    <row r="56" spans="1:6" ht="18.75" customHeight="1">
      <c r="A56" s="2184"/>
      <c r="B56" s="2224"/>
      <c r="C56" s="2224"/>
      <c r="D56" s="2204" t="s">
        <v>884</v>
      </c>
      <c r="E56" s="2206">
        <v>27</v>
      </c>
      <c r="F56" s="496" t="s">
        <v>883</v>
      </c>
    </row>
    <row r="57" spans="1:6" ht="18.75" customHeight="1">
      <c r="A57" s="2184"/>
      <c r="B57" s="2224"/>
      <c r="C57" s="2225"/>
      <c r="D57" s="2205"/>
      <c r="E57" s="2207"/>
      <c r="F57" s="491" t="s">
        <v>882</v>
      </c>
    </row>
    <row r="58" spans="1:6" ht="18.75" customHeight="1">
      <c r="A58" s="2184"/>
      <c r="B58" s="2224"/>
      <c r="C58" s="487" t="s">
        <v>185</v>
      </c>
      <c r="D58" s="495" t="s">
        <v>881</v>
      </c>
      <c r="E58" s="481">
        <v>28</v>
      </c>
      <c r="F58" s="489" t="s">
        <v>881</v>
      </c>
    </row>
    <row r="59" spans="1:6" ht="18.75" customHeight="1">
      <c r="A59" s="2184"/>
      <c r="B59" s="2221" t="s">
        <v>124</v>
      </c>
      <c r="C59" s="2199"/>
      <c r="D59" s="2204" t="s">
        <v>880</v>
      </c>
      <c r="E59" s="2206">
        <v>29</v>
      </c>
      <c r="F59" s="494" t="s">
        <v>879</v>
      </c>
    </row>
    <row r="60" spans="1:6" ht="18.75" customHeight="1">
      <c r="A60" s="2184"/>
      <c r="B60" s="2222"/>
      <c r="C60" s="2200"/>
      <c r="D60" s="2216"/>
      <c r="E60" s="2217"/>
      <c r="F60" s="493" t="s">
        <v>878</v>
      </c>
    </row>
    <row r="61" spans="1:6" ht="37.5">
      <c r="A61" s="2184"/>
      <c r="B61" s="2223"/>
      <c r="C61" s="2201"/>
      <c r="D61" s="2205"/>
      <c r="E61" s="2207"/>
      <c r="F61" s="491" t="s">
        <v>877</v>
      </c>
    </row>
    <row r="62" spans="1:6" ht="18.75" customHeight="1">
      <c r="A62" s="2184"/>
      <c r="B62" s="2214" t="s">
        <v>191</v>
      </c>
      <c r="C62" s="2199" t="s">
        <v>343</v>
      </c>
      <c r="D62" s="2204" t="s">
        <v>876</v>
      </c>
      <c r="E62" s="2206">
        <v>30</v>
      </c>
      <c r="F62" s="494" t="s">
        <v>875</v>
      </c>
    </row>
    <row r="63" spans="1:6" ht="18.75" customHeight="1">
      <c r="A63" s="2184"/>
      <c r="B63" s="2224"/>
      <c r="C63" s="2200"/>
      <c r="D63" s="2216"/>
      <c r="E63" s="2217"/>
      <c r="F63" s="493" t="s">
        <v>874</v>
      </c>
    </row>
    <row r="64" spans="1:6" ht="18.75" customHeight="1">
      <c r="A64" s="2184"/>
      <c r="B64" s="2224"/>
      <c r="C64" s="2200"/>
      <c r="D64" s="2216"/>
      <c r="E64" s="2217"/>
      <c r="F64" s="492" t="s">
        <v>873</v>
      </c>
    </row>
    <row r="65" spans="1:6" ht="18.75" customHeight="1">
      <c r="A65" s="2184"/>
      <c r="B65" s="2224"/>
      <c r="C65" s="2200"/>
      <c r="D65" s="2216"/>
      <c r="E65" s="2217"/>
      <c r="F65" s="493" t="s">
        <v>872</v>
      </c>
    </row>
    <row r="66" spans="1:6" ht="18.75" customHeight="1">
      <c r="A66" s="2184"/>
      <c r="B66" s="2224"/>
      <c r="C66" s="2200"/>
      <c r="D66" s="2216"/>
      <c r="E66" s="2217"/>
      <c r="F66" s="493" t="s">
        <v>871</v>
      </c>
    </row>
    <row r="67" spans="1:6" ht="18.75" customHeight="1">
      <c r="A67" s="2184"/>
      <c r="B67" s="2224"/>
      <c r="C67" s="2200"/>
      <c r="D67" s="2216"/>
      <c r="E67" s="2217"/>
      <c r="F67" s="493" t="s">
        <v>870</v>
      </c>
    </row>
    <row r="68" spans="1:6" ht="18.75" customHeight="1">
      <c r="A68" s="2184"/>
      <c r="B68" s="2224"/>
      <c r="C68" s="2201"/>
      <c r="D68" s="2205"/>
      <c r="E68" s="2207"/>
      <c r="F68" s="491" t="s">
        <v>869</v>
      </c>
    </row>
    <row r="69" spans="1:6" ht="18.75" customHeight="1">
      <c r="A69" s="2184"/>
      <c r="B69" s="2224"/>
      <c r="C69" s="2199" t="s">
        <v>44</v>
      </c>
      <c r="D69" s="2204" t="s">
        <v>868</v>
      </c>
      <c r="E69" s="2206">
        <v>31</v>
      </c>
      <c r="F69" s="494" t="s">
        <v>867</v>
      </c>
    </row>
    <row r="70" spans="1:6" ht="18.75" customHeight="1">
      <c r="A70" s="2184"/>
      <c r="B70" s="2224"/>
      <c r="C70" s="2200"/>
      <c r="D70" s="2216"/>
      <c r="E70" s="2217"/>
      <c r="F70" s="493" t="s">
        <v>866</v>
      </c>
    </row>
    <row r="71" spans="1:6" ht="18.75" customHeight="1">
      <c r="A71" s="2184"/>
      <c r="B71" s="2224"/>
      <c r="C71" s="2200"/>
      <c r="D71" s="2216"/>
      <c r="E71" s="2217"/>
      <c r="F71" s="493" t="s">
        <v>865</v>
      </c>
    </row>
    <row r="72" spans="1:6" ht="18.75" customHeight="1">
      <c r="A72" s="2184"/>
      <c r="B72" s="2224"/>
      <c r="C72" s="2200"/>
      <c r="D72" s="2216"/>
      <c r="E72" s="2217"/>
      <c r="F72" s="493" t="s">
        <v>864</v>
      </c>
    </row>
    <row r="73" spans="1:6" ht="18.75" customHeight="1">
      <c r="A73" s="2184"/>
      <c r="B73" s="2224"/>
      <c r="C73" s="2200"/>
      <c r="D73" s="2216"/>
      <c r="E73" s="2217"/>
      <c r="F73" s="493" t="s">
        <v>863</v>
      </c>
    </row>
    <row r="74" spans="1:6" ht="18.75" customHeight="1">
      <c r="A74" s="2184"/>
      <c r="B74" s="2224"/>
      <c r="C74" s="2200"/>
      <c r="D74" s="2216"/>
      <c r="E74" s="2217"/>
      <c r="F74" s="493" t="s">
        <v>862</v>
      </c>
    </row>
    <row r="75" spans="1:6" ht="18.75" customHeight="1">
      <c r="A75" s="2184"/>
      <c r="B75" s="2224"/>
      <c r="C75" s="2200"/>
      <c r="D75" s="2216"/>
      <c r="E75" s="2217"/>
      <c r="F75" s="493" t="s">
        <v>861</v>
      </c>
    </row>
    <row r="76" spans="1:6" ht="18.75" customHeight="1">
      <c r="A76" s="2184"/>
      <c r="B76" s="2224"/>
      <c r="C76" s="2200"/>
      <c r="D76" s="2216"/>
      <c r="E76" s="2217"/>
      <c r="F76" s="493" t="s">
        <v>860</v>
      </c>
    </row>
    <row r="77" spans="1:6" ht="18.75" customHeight="1">
      <c r="A77" s="2184"/>
      <c r="B77" s="2224"/>
      <c r="C77" s="2200"/>
      <c r="D77" s="2216"/>
      <c r="E77" s="2217"/>
      <c r="F77" s="493" t="s">
        <v>859</v>
      </c>
    </row>
    <row r="78" spans="1:6" ht="18.75" customHeight="1">
      <c r="A78" s="2184"/>
      <c r="B78" s="2224"/>
      <c r="C78" s="2200"/>
      <c r="D78" s="2216"/>
      <c r="E78" s="2217"/>
      <c r="F78" s="493" t="s">
        <v>858</v>
      </c>
    </row>
    <row r="79" spans="1:6" ht="18.75" customHeight="1">
      <c r="A79" s="2184"/>
      <c r="B79" s="2224"/>
      <c r="C79" s="2200"/>
      <c r="D79" s="2216"/>
      <c r="E79" s="2217"/>
      <c r="F79" s="493" t="s">
        <v>857</v>
      </c>
    </row>
    <row r="80" spans="1:6" ht="18.75" customHeight="1">
      <c r="A80" s="2184"/>
      <c r="B80" s="2224"/>
      <c r="C80" s="2200"/>
      <c r="D80" s="2216"/>
      <c r="E80" s="2217"/>
      <c r="F80" s="492" t="s">
        <v>856</v>
      </c>
    </row>
    <row r="81" spans="1:6" ht="18.75" customHeight="1">
      <c r="A81" s="2184"/>
      <c r="B81" s="2224"/>
      <c r="C81" s="2200"/>
      <c r="D81" s="2216"/>
      <c r="E81" s="2217"/>
      <c r="F81" s="493" t="s">
        <v>855</v>
      </c>
    </row>
    <row r="82" spans="1:6" ht="18.75" customHeight="1">
      <c r="A82" s="2184"/>
      <c r="B82" s="2224"/>
      <c r="C82" s="2200"/>
      <c r="D82" s="2216"/>
      <c r="E82" s="2217"/>
      <c r="F82" s="493" t="s">
        <v>854</v>
      </c>
    </row>
    <row r="83" spans="1:6" ht="18.75" customHeight="1">
      <c r="A83" s="2184"/>
      <c r="B83" s="2224"/>
      <c r="C83" s="2200"/>
      <c r="D83" s="2216"/>
      <c r="E83" s="2217"/>
      <c r="F83" s="493" t="s">
        <v>853</v>
      </c>
    </row>
    <row r="84" spans="1:6" ht="18.75" customHeight="1">
      <c r="A84" s="2184"/>
      <c r="B84" s="2224"/>
      <c r="C84" s="2201"/>
      <c r="D84" s="2205"/>
      <c r="E84" s="2207"/>
      <c r="F84" s="491" t="s">
        <v>835</v>
      </c>
    </row>
    <row r="85" spans="1:6" ht="18.75" customHeight="1">
      <c r="A85" s="2184"/>
      <c r="B85" s="2224"/>
      <c r="C85" s="2199" t="s">
        <v>45</v>
      </c>
      <c r="D85" s="2218" t="s">
        <v>852</v>
      </c>
      <c r="E85" s="2206">
        <v>32</v>
      </c>
      <c r="F85" s="494" t="s">
        <v>851</v>
      </c>
    </row>
    <row r="86" spans="1:6" ht="18.75" customHeight="1">
      <c r="A86" s="2184"/>
      <c r="B86" s="2224"/>
      <c r="C86" s="2200"/>
      <c r="D86" s="2219"/>
      <c r="E86" s="2217"/>
      <c r="F86" s="493" t="s">
        <v>850</v>
      </c>
    </row>
    <row r="87" spans="1:6" ht="18.75" customHeight="1">
      <c r="A87" s="2184"/>
      <c r="B87" s="2224"/>
      <c r="C87" s="2200"/>
      <c r="D87" s="2219"/>
      <c r="E87" s="2217"/>
      <c r="F87" s="493" t="s">
        <v>849</v>
      </c>
    </row>
    <row r="88" spans="1:6" ht="18.75" customHeight="1">
      <c r="A88" s="2184"/>
      <c r="B88" s="2224"/>
      <c r="C88" s="2200"/>
      <c r="D88" s="2219"/>
      <c r="E88" s="2217"/>
      <c r="F88" s="493" t="s">
        <v>848</v>
      </c>
    </row>
    <row r="89" spans="1:6" ht="18.75" customHeight="1">
      <c r="A89" s="2184"/>
      <c r="B89" s="2224"/>
      <c r="C89" s="2200"/>
      <c r="D89" s="2219"/>
      <c r="E89" s="2217"/>
      <c r="F89" s="492" t="s">
        <v>847</v>
      </c>
    </row>
    <row r="90" spans="1:6" ht="18.75" customHeight="1">
      <c r="A90" s="2184"/>
      <c r="B90" s="2224"/>
      <c r="C90" s="2200"/>
      <c r="D90" s="2219"/>
      <c r="E90" s="2217"/>
      <c r="F90" s="493" t="s">
        <v>846</v>
      </c>
    </row>
    <row r="91" spans="1:6" ht="18.75" customHeight="1">
      <c r="A91" s="2184"/>
      <c r="B91" s="2224"/>
      <c r="C91" s="2200"/>
      <c r="D91" s="2219"/>
      <c r="E91" s="2217"/>
      <c r="F91" s="493" t="s">
        <v>845</v>
      </c>
    </row>
    <row r="92" spans="1:6" ht="18.75" customHeight="1">
      <c r="A92" s="2184"/>
      <c r="B92" s="2224"/>
      <c r="C92" s="2201"/>
      <c r="D92" s="2220"/>
      <c r="E92" s="2207"/>
      <c r="F92" s="491" t="s">
        <v>844</v>
      </c>
    </row>
    <row r="93" spans="1:6" ht="18.75" customHeight="1">
      <c r="A93" s="2184"/>
      <c r="B93" s="2224"/>
      <c r="C93" s="2214" t="s">
        <v>46</v>
      </c>
      <c r="D93" s="2218" t="s">
        <v>843</v>
      </c>
      <c r="E93" s="2206">
        <v>33</v>
      </c>
      <c r="F93" s="494" t="s">
        <v>842</v>
      </c>
    </row>
    <row r="94" spans="1:6" ht="18.75" customHeight="1">
      <c r="A94" s="2184"/>
      <c r="B94" s="2224"/>
      <c r="C94" s="2224"/>
      <c r="D94" s="2219"/>
      <c r="E94" s="2217"/>
      <c r="F94" s="493" t="s">
        <v>841</v>
      </c>
    </row>
    <row r="95" spans="1:6" ht="18.75" customHeight="1">
      <c r="A95" s="2184"/>
      <c r="B95" s="2224"/>
      <c r="C95" s="2224"/>
      <c r="D95" s="2219"/>
      <c r="E95" s="2217"/>
      <c r="F95" s="493" t="s">
        <v>840</v>
      </c>
    </row>
    <row r="96" spans="1:6" ht="18.75" customHeight="1">
      <c r="A96" s="2184"/>
      <c r="B96" s="2224"/>
      <c r="C96" s="2224"/>
      <c r="D96" s="2219"/>
      <c r="E96" s="2217"/>
      <c r="F96" s="493" t="s">
        <v>839</v>
      </c>
    </row>
    <row r="97" spans="1:6" ht="18.75" customHeight="1">
      <c r="A97" s="2184"/>
      <c r="B97" s="2224"/>
      <c r="C97" s="2224"/>
      <c r="D97" s="2219"/>
      <c r="E97" s="2217"/>
      <c r="F97" s="493" t="s">
        <v>838</v>
      </c>
    </row>
    <row r="98" spans="1:6" ht="18.75" customHeight="1">
      <c r="A98" s="2184"/>
      <c r="B98" s="2224"/>
      <c r="C98" s="2224"/>
      <c r="D98" s="2219"/>
      <c r="E98" s="2217"/>
      <c r="F98" s="493" t="s">
        <v>837</v>
      </c>
    </row>
    <row r="99" spans="1:6" ht="18.75" customHeight="1">
      <c r="A99" s="2184"/>
      <c r="B99" s="2224"/>
      <c r="C99" s="2224"/>
      <c r="D99" s="2219"/>
      <c r="E99" s="2217"/>
      <c r="F99" s="492" t="s">
        <v>836</v>
      </c>
    </row>
    <row r="100" spans="1:6" ht="18.75" customHeight="1">
      <c r="A100" s="2184"/>
      <c r="B100" s="2225"/>
      <c r="C100" s="2225"/>
      <c r="D100" s="2220"/>
      <c r="E100" s="2207"/>
      <c r="F100" s="491" t="s">
        <v>835</v>
      </c>
    </row>
    <row r="101" spans="1:6" ht="15" customHeight="1">
      <c r="B101" s="478"/>
      <c r="C101" s="478"/>
      <c r="D101" s="477"/>
      <c r="E101" s="476"/>
    </row>
    <row r="102" spans="1:6" ht="19.5" customHeight="1">
      <c r="A102" s="486" t="s">
        <v>834</v>
      </c>
      <c r="C102" s="478"/>
      <c r="D102" s="490"/>
      <c r="E102" s="476"/>
    </row>
    <row r="103" spans="1:6" ht="19.5" customHeight="1">
      <c r="A103" s="2226" t="s">
        <v>290</v>
      </c>
      <c r="B103" s="2235" t="s">
        <v>752</v>
      </c>
      <c r="C103" s="2236"/>
      <c r="D103" s="2237" t="s">
        <v>751</v>
      </c>
      <c r="E103" s="2239" t="s">
        <v>750</v>
      </c>
      <c r="F103" s="2226" t="s">
        <v>749</v>
      </c>
    </row>
    <row r="104" spans="1:6" ht="19.5" customHeight="1">
      <c r="A104" s="2226"/>
      <c r="B104" s="475"/>
      <c r="C104" s="474" t="s">
        <v>748</v>
      </c>
      <c r="D104" s="2238"/>
      <c r="E104" s="2240"/>
      <c r="F104" s="2226"/>
    </row>
    <row r="105" spans="1:6" ht="18.75" customHeight="1">
      <c r="A105" s="2184" t="s">
        <v>771</v>
      </c>
      <c r="B105" s="2227" t="s">
        <v>185</v>
      </c>
      <c r="C105" s="482" t="s">
        <v>820</v>
      </c>
      <c r="D105" s="487" t="s">
        <v>833</v>
      </c>
      <c r="E105" s="481">
        <v>34</v>
      </c>
      <c r="F105" s="480" t="s">
        <v>832</v>
      </c>
    </row>
    <row r="106" spans="1:6" ht="18.75" customHeight="1">
      <c r="A106" s="2184"/>
      <c r="B106" s="2227"/>
      <c r="C106" s="2214" t="s">
        <v>831</v>
      </c>
      <c r="D106" s="2204" t="s">
        <v>830</v>
      </c>
      <c r="E106" s="2206">
        <v>35</v>
      </c>
      <c r="F106" s="468" t="s">
        <v>829</v>
      </c>
    </row>
    <row r="107" spans="1:6" ht="18.75" customHeight="1">
      <c r="A107" s="2184"/>
      <c r="B107" s="2227"/>
      <c r="C107" s="2225"/>
      <c r="D107" s="2205"/>
      <c r="E107" s="2207"/>
      <c r="F107" s="467" t="s">
        <v>828</v>
      </c>
    </row>
    <row r="108" spans="1:6" ht="38.25" customHeight="1">
      <c r="A108" s="2184"/>
      <c r="B108" s="2227"/>
      <c r="C108" s="482" t="s">
        <v>797</v>
      </c>
      <c r="D108" s="487" t="s">
        <v>827</v>
      </c>
      <c r="E108" s="481">
        <v>36</v>
      </c>
      <c r="F108" s="489" t="s">
        <v>826</v>
      </c>
    </row>
    <row r="109" spans="1:6" ht="18.75" customHeight="1">
      <c r="A109" s="2184"/>
      <c r="B109" s="2227"/>
      <c r="C109" s="2214" t="s">
        <v>787</v>
      </c>
      <c r="D109" s="2204" t="s">
        <v>825</v>
      </c>
      <c r="E109" s="2206">
        <v>37</v>
      </c>
      <c r="F109" s="468" t="s">
        <v>824</v>
      </c>
    </row>
    <row r="110" spans="1:6" ht="18.75" customHeight="1">
      <c r="A110" s="2184"/>
      <c r="B110" s="2227"/>
      <c r="C110" s="2225"/>
      <c r="D110" s="2205"/>
      <c r="E110" s="2207"/>
      <c r="F110" s="467" t="s">
        <v>823</v>
      </c>
    </row>
    <row r="111" spans="1:6" ht="18" customHeight="1">
      <c r="A111" s="2184"/>
      <c r="B111" s="2227"/>
      <c r="C111" s="482" t="s">
        <v>781</v>
      </c>
      <c r="D111" s="487" t="s">
        <v>822</v>
      </c>
      <c r="E111" s="481">
        <v>38</v>
      </c>
      <c r="F111" s="471" t="s">
        <v>821</v>
      </c>
    </row>
    <row r="112" spans="1:6" ht="18" customHeight="1">
      <c r="A112" s="2184"/>
      <c r="B112" s="2227" t="s">
        <v>191</v>
      </c>
      <c r="C112" s="2189" t="s">
        <v>820</v>
      </c>
      <c r="D112" s="487" t="s">
        <v>819</v>
      </c>
      <c r="E112" s="481">
        <v>39</v>
      </c>
      <c r="F112" s="480" t="s">
        <v>818</v>
      </c>
    </row>
    <row r="113" spans="1:6" ht="18" customHeight="1">
      <c r="A113" s="2184"/>
      <c r="B113" s="2227"/>
      <c r="C113" s="2228"/>
      <c r="D113" s="487" t="s">
        <v>817</v>
      </c>
      <c r="E113" s="481">
        <v>40</v>
      </c>
      <c r="F113" s="472" t="s">
        <v>816</v>
      </c>
    </row>
    <row r="114" spans="1:6" ht="18" customHeight="1">
      <c r="A114" s="2184"/>
      <c r="B114" s="2227"/>
      <c r="C114" s="2228"/>
      <c r="D114" s="2204" t="s">
        <v>815</v>
      </c>
      <c r="E114" s="2206">
        <v>41</v>
      </c>
      <c r="F114" s="468" t="s">
        <v>814</v>
      </c>
    </row>
    <row r="115" spans="1:6" ht="18" customHeight="1">
      <c r="A115" s="2184"/>
      <c r="B115" s="2227"/>
      <c r="C115" s="2228"/>
      <c r="D115" s="2216"/>
      <c r="E115" s="2217"/>
      <c r="F115" s="469" t="s">
        <v>813</v>
      </c>
    </row>
    <row r="116" spans="1:6" ht="18" customHeight="1">
      <c r="A116" s="2184"/>
      <c r="B116" s="2227"/>
      <c r="C116" s="2228"/>
      <c r="D116" s="2216"/>
      <c r="E116" s="2217"/>
      <c r="F116" s="469" t="s">
        <v>812</v>
      </c>
    </row>
    <row r="117" spans="1:6" ht="18" customHeight="1">
      <c r="A117" s="2184"/>
      <c r="B117" s="2227"/>
      <c r="C117" s="2228"/>
      <c r="D117" s="2216"/>
      <c r="E117" s="2217"/>
      <c r="F117" s="469" t="s">
        <v>811</v>
      </c>
    </row>
    <row r="118" spans="1:6" ht="18" customHeight="1">
      <c r="A118" s="2184"/>
      <c r="B118" s="2227"/>
      <c r="C118" s="2190"/>
      <c r="D118" s="2205"/>
      <c r="E118" s="2207"/>
      <c r="F118" s="467" t="s">
        <v>810</v>
      </c>
    </row>
    <row r="119" spans="1:6" ht="18" customHeight="1">
      <c r="A119" s="2184"/>
      <c r="B119" s="2227"/>
      <c r="C119" s="2189" t="s">
        <v>412</v>
      </c>
      <c r="D119" s="487" t="s">
        <v>809</v>
      </c>
      <c r="E119" s="481">
        <v>42</v>
      </c>
      <c r="F119" s="480" t="s">
        <v>808</v>
      </c>
    </row>
    <row r="120" spans="1:6" ht="18" customHeight="1">
      <c r="A120" s="2184"/>
      <c r="B120" s="2227"/>
      <c r="C120" s="2228"/>
      <c r="D120" s="2204" t="s">
        <v>807</v>
      </c>
      <c r="E120" s="2206">
        <v>43</v>
      </c>
      <c r="F120" s="468" t="s">
        <v>806</v>
      </c>
    </row>
    <row r="121" spans="1:6" ht="18" customHeight="1">
      <c r="A121" s="2184"/>
      <c r="B121" s="2227"/>
      <c r="C121" s="2228"/>
      <c r="D121" s="2216"/>
      <c r="E121" s="2217"/>
      <c r="F121" s="473" t="s">
        <v>805</v>
      </c>
    </row>
    <row r="122" spans="1:6" ht="18" customHeight="1">
      <c r="A122" s="2184"/>
      <c r="B122" s="2227"/>
      <c r="C122" s="2228"/>
      <c r="D122" s="2205"/>
      <c r="E122" s="2207"/>
      <c r="F122" s="467" t="s">
        <v>804</v>
      </c>
    </row>
    <row r="123" spans="1:6" ht="18" customHeight="1">
      <c r="A123" s="2184"/>
      <c r="B123" s="2227"/>
      <c r="C123" s="2228"/>
      <c r="D123" s="2204" t="s">
        <v>803</v>
      </c>
      <c r="E123" s="2206">
        <v>44</v>
      </c>
      <c r="F123" s="468" t="s">
        <v>802</v>
      </c>
    </row>
    <row r="124" spans="1:6" ht="18" customHeight="1">
      <c r="A124" s="2184"/>
      <c r="B124" s="2227"/>
      <c r="C124" s="2228"/>
      <c r="D124" s="2216"/>
      <c r="E124" s="2217"/>
      <c r="F124" s="469" t="s">
        <v>801</v>
      </c>
    </row>
    <row r="125" spans="1:6" ht="18" customHeight="1">
      <c r="A125" s="2184"/>
      <c r="B125" s="2227"/>
      <c r="C125" s="2228"/>
      <c r="D125" s="2216"/>
      <c r="E125" s="2217"/>
      <c r="F125" s="469" t="s">
        <v>800</v>
      </c>
    </row>
    <row r="126" spans="1:6" ht="18" customHeight="1">
      <c r="A126" s="2184"/>
      <c r="B126" s="2227"/>
      <c r="C126" s="2228"/>
      <c r="D126" s="2216"/>
      <c r="E126" s="2217"/>
      <c r="F126" s="469" t="s">
        <v>799</v>
      </c>
    </row>
    <row r="127" spans="1:6" ht="18" customHeight="1">
      <c r="A127" s="2184"/>
      <c r="B127" s="2227"/>
      <c r="C127" s="2190"/>
      <c r="D127" s="2205"/>
      <c r="E127" s="2207"/>
      <c r="F127" s="467" t="s">
        <v>798</v>
      </c>
    </row>
    <row r="128" spans="1:6" ht="18" customHeight="1">
      <c r="A128" s="2184"/>
      <c r="B128" s="2227"/>
      <c r="C128" s="2189" t="s">
        <v>797</v>
      </c>
      <c r="D128" s="2204" t="s">
        <v>796</v>
      </c>
      <c r="E128" s="2206">
        <v>45</v>
      </c>
      <c r="F128" s="468" t="s">
        <v>795</v>
      </c>
    </row>
    <row r="129" spans="1:6" ht="18" customHeight="1">
      <c r="A129" s="2184"/>
      <c r="B129" s="2227"/>
      <c r="C129" s="2228"/>
      <c r="D129" s="2205"/>
      <c r="E129" s="2207"/>
      <c r="F129" s="472" t="s">
        <v>794</v>
      </c>
    </row>
    <row r="130" spans="1:6" ht="18" customHeight="1">
      <c r="A130" s="2184"/>
      <c r="B130" s="2227"/>
      <c r="C130" s="2228"/>
      <c r="D130" s="487" t="s">
        <v>793</v>
      </c>
      <c r="E130" s="481">
        <v>46</v>
      </c>
      <c r="F130" s="480" t="s">
        <v>792</v>
      </c>
    </row>
    <row r="131" spans="1:6" ht="18" customHeight="1">
      <c r="A131" s="2184"/>
      <c r="B131" s="2227"/>
      <c r="C131" s="2228"/>
      <c r="D131" s="2204" t="s">
        <v>791</v>
      </c>
      <c r="E131" s="2206">
        <v>47</v>
      </c>
      <c r="F131" s="468" t="s">
        <v>790</v>
      </c>
    </row>
    <row r="132" spans="1:6" ht="18" customHeight="1">
      <c r="A132" s="2184"/>
      <c r="B132" s="2227"/>
      <c r="C132" s="2228"/>
      <c r="D132" s="2216"/>
      <c r="E132" s="2217"/>
      <c r="F132" s="469" t="s">
        <v>789</v>
      </c>
    </row>
    <row r="133" spans="1:6" ht="18" customHeight="1">
      <c r="A133" s="2184"/>
      <c r="B133" s="2227"/>
      <c r="C133" s="2190"/>
      <c r="D133" s="2205"/>
      <c r="E133" s="2207"/>
      <c r="F133" s="467" t="s">
        <v>788</v>
      </c>
    </row>
    <row r="134" spans="1:6" ht="18" customHeight="1">
      <c r="A134" s="2184"/>
      <c r="B134" s="2227"/>
      <c r="C134" s="2189" t="s">
        <v>787</v>
      </c>
      <c r="D134" s="487" t="s">
        <v>786</v>
      </c>
      <c r="E134" s="481">
        <v>48</v>
      </c>
      <c r="F134" s="480" t="s">
        <v>785</v>
      </c>
    </row>
    <row r="135" spans="1:6" ht="18" customHeight="1">
      <c r="A135" s="2184"/>
      <c r="B135" s="2227"/>
      <c r="C135" s="2228"/>
      <c r="D135" s="2204" t="s">
        <v>784</v>
      </c>
      <c r="E135" s="2206">
        <v>49</v>
      </c>
      <c r="F135" s="468" t="s">
        <v>783</v>
      </c>
    </row>
    <row r="136" spans="1:6" ht="18" customHeight="1">
      <c r="A136" s="2184"/>
      <c r="B136" s="2227"/>
      <c r="C136" s="2190"/>
      <c r="D136" s="2205"/>
      <c r="E136" s="2207"/>
      <c r="F136" s="467" t="s">
        <v>782</v>
      </c>
    </row>
    <row r="137" spans="1:6" ht="18" customHeight="1">
      <c r="A137" s="2184"/>
      <c r="B137" s="2227"/>
      <c r="C137" s="488" t="s">
        <v>781</v>
      </c>
      <c r="D137" s="487" t="s">
        <v>780</v>
      </c>
      <c r="E137" s="481">
        <v>50</v>
      </c>
      <c r="F137" s="480" t="s">
        <v>779</v>
      </c>
    </row>
    <row r="138" spans="1:6" ht="18" customHeight="1">
      <c r="A138" s="2184"/>
      <c r="B138" s="2229" t="s">
        <v>194</v>
      </c>
      <c r="C138" s="2230"/>
      <c r="D138" s="2218" t="s">
        <v>778</v>
      </c>
      <c r="E138" s="2206">
        <v>51</v>
      </c>
      <c r="F138" s="468" t="s">
        <v>754</v>
      </c>
    </row>
    <row r="139" spans="1:6" ht="18" customHeight="1">
      <c r="A139" s="2184"/>
      <c r="B139" s="2231"/>
      <c r="C139" s="2232"/>
      <c r="D139" s="2219"/>
      <c r="E139" s="2217"/>
      <c r="F139" s="469" t="s">
        <v>777</v>
      </c>
    </row>
    <row r="140" spans="1:6" ht="18" customHeight="1">
      <c r="A140" s="2184"/>
      <c r="B140" s="2231"/>
      <c r="C140" s="2232"/>
      <c r="D140" s="2219"/>
      <c r="E140" s="2217"/>
      <c r="F140" s="469" t="s">
        <v>776</v>
      </c>
    </row>
    <row r="141" spans="1:6" ht="18" customHeight="1">
      <c r="A141" s="2184"/>
      <c r="B141" s="2231"/>
      <c r="C141" s="2232"/>
      <c r="D141" s="2219"/>
      <c r="E141" s="2217"/>
      <c r="F141" s="469" t="s">
        <v>775</v>
      </c>
    </row>
    <row r="142" spans="1:6" ht="18" customHeight="1">
      <c r="A142" s="2184"/>
      <c r="B142" s="2231"/>
      <c r="C142" s="2232"/>
      <c r="D142" s="2219"/>
      <c r="E142" s="2217"/>
      <c r="F142" s="469" t="s">
        <v>774</v>
      </c>
    </row>
    <row r="143" spans="1:6" ht="18" customHeight="1">
      <c r="A143" s="2184"/>
      <c r="B143" s="2233"/>
      <c r="C143" s="2234"/>
      <c r="D143" s="2220"/>
      <c r="E143" s="2207"/>
      <c r="F143" s="467" t="s">
        <v>773</v>
      </c>
    </row>
    <row r="144" spans="1:6" ht="15" customHeight="1">
      <c r="B144" s="478"/>
      <c r="C144" s="478"/>
      <c r="D144" s="477"/>
      <c r="E144" s="476"/>
    </row>
    <row r="145" spans="1:6" ht="19.5" customHeight="1">
      <c r="A145" s="486" t="s">
        <v>772</v>
      </c>
      <c r="C145" s="485"/>
      <c r="D145" s="477"/>
      <c r="E145" s="476"/>
    </row>
    <row r="146" spans="1:6" ht="19.5" customHeight="1">
      <c r="A146" s="483" t="s">
        <v>290</v>
      </c>
      <c r="B146" s="2187" t="s">
        <v>752</v>
      </c>
      <c r="C146" s="2188"/>
      <c r="D146" s="474" t="s">
        <v>106</v>
      </c>
      <c r="E146" s="484" t="s">
        <v>750</v>
      </c>
      <c r="F146" s="483" t="s">
        <v>749</v>
      </c>
    </row>
    <row r="147" spans="1:6" ht="18" customHeight="1">
      <c r="A147" s="2184" t="s">
        <v>771</v>
      </c>
      <c r="B147" s="2227" t="s">
        <v>770</v>
      </c>
      <c r="C147" s="2227"/>
      <c r="D147" s="482" t="s">
        <v>769</v>
      </c>
      <c r="E147" s="481">
        <v>52</v>
      </c>
      <c r="F147" s="480" t="s">
        <v>768</v>
      </c>
    </row>
    <row r="148" spans="1:6" ht="18" customHeight="1">
      <c r="A148" s="2184"/>
      <c r="B148" s="2227"/>
      <c r="C148" s="2227"/>
      <c r="D148" s="482" t="s">
        <v>767</v>
      </c>
      <c r="E148" s="481">
        <v>53</v>
      </c>
      <c r="F148" s="480" t="s">
        <v>766</v>
      </c>
    </row>
    <row r="149" spans="1:6" ht="18" customHeight="1">
      <c r="A149" s="2184"/>
      <c r="B149" s="2227"/>
      <c r="C149" s="2227"/>
      <c r="D149" s="482" t="s">
        <v>765</v>
      </c>
      <c r="E149" s="481">
        <v>54</v>
      </c>
      <c r="F149" s="480" t="s">
        <v>764</v>
      </c>
    </row>
    <row r="150" spans="1:6" ht="18" customHeight="1">
      <c r="A150" s="2184"/>
      <c r="B150" s="2227"/>
      <c r="C150" s="2227"/>
      <c r="D150" s="482" t="s">
        <v>763</v>
      </c>
      <c r="E150" s="481">
        <v>55</v>
      </c>
      <c r="F150" s="480" t="s">
        <v>762</v>
      </c>
    </row>
    <row r="151" spans="1:6" ht="18" customHeight="1">
      <c r="A151" s="2184"/>
      <c r="B151" s="2227"/>
      <c r="C151" s="2227"/>
      <c r="D151" s="482" t="s">
        <v>761</v>
      </c>
      <c r="E151" s="481">
        <v>56</v>
      </c>
      <c r="F151" s="480" t="s">
        <v>760</v>
      </c>
    </row>
    <row r="152" spans="1:6" ht="18" customHeight="1">
      <c r="A152" s="2184"/>
      <c r="B152" s="2227"/>
      <c r="C152" s="2227"/>
      <c r="D152" s="482" t="s">
        <v>759</v>
      </c>
      <c r="E152" s="481">
        <v>57</v>
      </c>
      <c r="F152" s="480" t="s">
        <v>758</v>
      </c>
    </row>
    <row r="153" spans="1:6" ht="38.25" customHeight="1">
      <c r="A153" s="2184"/>
      <c r="B153" s="2227"/>
      <c r="C153" s="2227"/>
      <c r="D153" s="482" t="s">
        <v>757</v>
      </c>
      <c r="E153" s="481">
        <v>58</v>
      </c>
      <c r="F153" s="480" t="s">
        <v>756</v>
      </c>
    </row>
    <row r="154" spans="1:6" ht="18" customHeight="1">
      <c r="A154" s="2184"/>
      <c r="B154" s="2227"/>
      <c r="C154" s="2227"/>
      <c r="D154" s="482" t="s">
        <v>234</v>
      </c>
      <c r="E154" s="481">
        <v>59</v>
      </c>
      <c r="F154" s="480" t="s">
        <v>234</v>
      </c>
    </row>
    <row r="155" spans="1:6" ht="18" customHeight="1">
      <c r="A155" s="2184"/>
      <c r="B155" s="2227"/>
      <c r="C155" s="2227"/>
      <c r="D155" s="482" t="s">
        <v>755</v>
      </c>
      <c r="E155" s="481">
        <v>60</v>
      </c>
      <c r="F155" s="480" t="s">
        <v>754</v>
      </c>
    </row>
    <row r="156" spans="1:6" ht="15" customHeight="1">
      <c r="B156" s="478"/>
      <c r="C156" s="478"/>
      <c r="D156" s="477"/>
      <c r="E156" s="476"/>
    </row>
    <row r="157" spans="1:6" ht="19.5" customHeight="1">
      <c r="A157" s="479" t="s">
        <v>753</v>
      </c>
      <c r="C157" s="478"/>
      <c r="D157" s="477"/>
      <c r="E157" s="476"/>
    </row>
    <row r="158" spans="1:6" ht="8.25" customHeight="1">
      <c r="B158" s="478"/>
      <c r="C158" s="478"/>
      <c r="D158" s="477"/>
      <c r="E158" s="476"/>
    </row>
    <row r="159" spans="1:6" ht="19.5" customHeight="1">
      <c r="A159" s="2226" t="s">
        <v>290</v>
      </c>
      <c r="B159" s="2235" t="s">
        <v>752</v>
      </c>
      <c r="C159" s="2236"/>
      <c r="D159" s="2237" t="s">
        <v>751</v>
      </c>
      <c r="E159" s="2239" t="s">
        <v>750</v>
      </c>
      <c r="F159" s="2242" t="s">
        <v>749</v>
      </c>
    </row>
    <row r="160" spans="1:6" ht="19.5" customHeight="1">
      <c r="A160" s="2226"/>
      <c r="B160" s="475"/>
      <c r="C160" s="474" t="s">
        <v>748</v>
      </c>
      <c r="D160" s="2238"/>
      <c r="E160" s="2240"/>
      <c r="F160" s="2243"/>
    </row>
    <row r="161" spans="1:6" ht="19.5" customHeight="1">
      <c r="A161" s="2244" t="s">
        <v>747</v>
      </c>
      <c r="B161" s="2214" t="s">
        <v>191</v>
      </c>
      <c r="C161" s="2189" t="s">
        <v>44</v>
      </c>
      <c r="D161" s="2218" t="s">
        <v>746</v>
      </c>
      <c r="E161" s="2193">
        <v>61</v>
      </c>
      <c r="F161" s="468" t="s">
        <v>745</v>
      </c>
    </row>
    <row r="162" spans="1:6" ht="19.5" customHeight="1">
      <c r="A162" s="2244"/>
      <c r="B162" s="2224"/>
      <c r="C162" s="2228"/>
      <c r="D162" s="2219"/>
      <c r="E162" s="2241"/>
      <c r="F162" s="469" t="s">
        <v>744</v>
      </c>
    </row>
    <row r="163" spans="1:6" ht="19.5" customHeight="1">
      <c r="A163" s="2244"/>
      <c r="B163" s="2224"/>
      <c r="C163" s="2228"/>
      <c r="D163" s="2219"/>
      <c r="E163" s="2241"/>
      <c r="F163" s="469" t="s">
        <v>743</v>
      </c>
    </row>
    <row r="164" spans="1:6" ht="19.5" customHeight="1">
      <c r="A164" s="2244"/>
      <c r="B164" s="2224"/>
      <c r="C164" s="2228"/>
      <c r="D164" s="2219"/>
      <c r="E164" s="2241"/>
      <c r="F164" s="469" t="s">
        <v>742</v>
      </c>
    </row>
    <row r="165" spans="1:6" ht="19.5" customHeight="1">
      <c r="A165" s="2244"/>
      <c r="B165" s="2224"/>
      <c r="C165" s="2228"/>
      <c r="D165" s="2219"/>
      <c r="E165" s="2241"/>
      <c r="F165" s="473" t="s">
        <v>741</v>
      </c>
    </row>
    <row r="166" spans="1:6" ht="19.5" customHeight="1">
      <c r="A166" s="2244"/>
      <c r="B166" s="2224"/>
      <c r="C166" s="2228"/>
      <c r="D166" s="2219"/>
      <c r="E166" s="2241"/>
      <c r="F166" s="469" t="s">
        <v>740</v>
      </c>
    </row>
    <row r="167" spans="1:6" ht="19.5" customHeight="1">
      <c r="A167" s="2244"/>
      <c r="B167" s="2224"/>
      <c r="C167" s="2228"/>
      <c r="D167" s="2220"/>
      <c r="E167" s="2194"/>
      <c r="F167" s="467" t="s">
        <v>722</v>
      </c>
    </row>
    <row r="168" spans="1:6" ht="19.5" customHeight="1">
      <c r="A168" s="2244"/>
      <c r="B168" s="2224"/>
      <c r="C168" s="2228"/>
      <c r="D168" s="2204" t="s">
        <v>739</v>
      </c>
      <c r="E168" s="2193">
        <v>62</v>
      </c>
      <c r="F168" s="468" t="s">
        <v>738</v>
      </c>
    </row>
    <row r="169" spans="1:6" ht="19.5" customHeight="1">
      <c r="A169" s="2244"/>
      <c r="B169" s="2224"/>
      <c r="C169" s="2228"/>
      <c r="D169" s="2216"/>
      <c r="E169" s="2241"/>
      <c r="F169" s="470" t="s">
        <v>737</v>
      </c>
    </row>
    <row r="170" spans="1:6" ht="19.5" customHeight="1">
      <c r="A170" s="2244"/>
      <c r="B170" s="2224"/>
      <c r="C170" s="2228"/>
      <c r="D170" s="2216"/>
      <c r="E170" s="2241"/>
      <c r="F170" s="469" t="s">
        <v>736</v>
      </c>
    </row>
    <row r="171" spans="1:6" ht="19.5" customHeight="1">
      <c r="A171" s="2244"/>
      <c r="B171" s="2224"/>
      <c r="C171" s="2228"/>
      <c r="D171" s="2205"/>
      <c r="E171" s="2194"/>
      <c r="F171" s="467" t="s">
        <v>719</v>
      </c>
    </row>
    <row r="172" spans="1:6" ht="19.5" customHeight="1">
      <c r="A172" s="2244"/>
      <c r="B172" s="2224"/>
      <c r="C172" s="2190"/>
      <c r="D172" s="935" t="s">
        <v>1422</v>
      </c>
      <c r="E172" s="936">
        <v>108</v>
      </c>
      <c r="F172" s="937" t="s">
        <v>1423</v>
      </c>
    </row>
    <row r="173" spans="1:6" ht="19.5" customHeight="1">
      <c r="A173" s="2244"/>
      <c r="B173" s="2224"/>
      <c r="C173" s="2189" t="s">
        <v>45</v>
      </c>
      <c r="D173" s="2218" t="s">
        <v>735</v>
      </c>
      <c r="E173" s="2193">
        <v>63</v>
      </c>
      <c r="F173" s="468" t="s">
        <v>734</v>
      </c>
    </row>
    <row r="174" spans="1:6" ht="19.5" customHeight="1">
      <c r="A174" s="2244"/>
      <c r="B174" s="2224"/>
      <c r="C174" s="2228"/>
      <c r="D174" s="2219"/>
      <c r="E174" s="2241"/>
      <c r="F174" s="469" t="s">
        <v>733</v>
      </c>
    </row>
    <row r="175" spans="1:6" ht="19.5" customHeight="1">
      <c r="A175" s="2244"/>
      <c r="B175" s="2224"/>
      <c r="C175" s="2228"/>
      <c r="D175" s="2220"/>
      <c r="E175" s="2194"/>
      <c r="F175" s="472" t="s">
        <v>732</v>
      </c>
    </row>
    <row r="176" spans="1:6" ht="19.5" customHeight="1">
      <c r="A176" s="2244"/>
      <c r="B176" s="2224"/>
      <c r="C176" s="2228"/>
      <c r="D176" s="2218" t="s">
        <v>731</v>
      </c>
      <c r="E176" s="2193">
        <v>64</v>
      </c>
      <c r="F176" s="471" t="s">
        <v>730</v>
      </c>
    </row>
    <row r="177" spans="1:6" ht="19.5" customHeight="1">
      <c r="A177" s="2244"/>
      <c r="B177" s="2224"/>
      <c r="C177" s="2228"/>
      <c r="D177" s="2219"/>
      <c r="E177" s="2241"/>
      <c r="F177" s="469" t="s">
        <v>729</v>
      </c>
    </row>
    <row r="178" spans="1:6" ht="19.5" customHeight="1">
      <c r="A178" s="2244"/>
      <c r="B178" s="2224"/>
      <c r="C178" s="2190"/>
      <c r="D178" s="2220"/>
      <c r="E178" s="2194"/>
      <c r="F178" s="467" t="s">
        <v>728</v>
      </c>
    </row>
    <row r="179" spans="1:6" ht="19.5" customHeight="1">
      <c r="A179" s="2244"/>
      <c r="B179" s="2224"/>
      <c r="C179" s="2189" t="s">
        <v>46</v>
      </c>
      <c r="D179" s="2218" t="s">
        <v>727</v>
      </c>
      <c r="E179" s="2193">
        <v>65</v>
      </c>
      <c r="F179" s="468" t="s">
        <v>726</v>
      </c>
    </row>
    <row r="180" spans="1:6" ht="19.5" customHeight="1">
      <c r="A180" s="2244"/>
      <c r="B180" s="2224"/>
      <c r="C180" s="2228"/>
      <c r="D180" s="2219"/>
      <c r="E180" s="2241"/>
      <c r="F180" s="470" t="s">
        <v>725</v>
      </c>
    </row>
    <row r="181" spans="1:6" ht="19.5" customHeight="1">
      <c r="A181" s="2244"/>
      <c r="B181" s="2224"/>
      <c r="C181" s="2228"/>
      <c r="D181" s="2219"/>
      <c r="E181" s="2241"/>
      <c r="F181" s="469" t="s">
        <v>724</v>
      </c>
    </row>
    <row r="182" spans="1:6" ht="19.5" customHeight="1">
      <c r="A182" s="2244"/>
      <c r="B182" s="2224"/>
      <c r="C182" s="2228"/>
      <c r="D182" s="2219"/>
      <c r="E182" s="2241"/>
      <c r="F182" s="469" t="s">
        <v>723</v>
      </c>
    </row>
    <row r="183" spans="1:6" ht="19.5" customHeight="1">
      <c r="A183" s="2244"/>
      <c r="B183" s="2224"/>
      <c r="C183" s="2228"/>
      <c r="D183" s="2220"/>
      <c r="E183" s="2194"/>
      <c r="F183" s="467" t="s">
        <v>722</v>
      </c>
    </row>
    <row r="184" spans="1:6" ht="19.5" customHeight="1">
      <c r="A184" s="2244"/>
      <c r="B184" s="2224"/>
      <c r="C184" s="2228"/>
      <c r="D184" s="2218" t="s">
        <v>721</v>
      </c>
      <c r="E184" s="2193">
        <v>66</v>
      </c>
      <c r="F184" s="468" t="s">
        <v>720</v>
      </c>
    </row>
    <row r="185" spans="1:6" ht="19.5" customHeight="1">
      <c r="A185" s="2244"/>
      <c r="B185" s="2225"/>
      <c r="C185" s="2190"/>
      <c r="D185" s="2220"/>
      <c r="E185" s="2194"/>
      <c r="F185" s="467" t="s">
        <v>719</v>
      </c>
    </row>
    <row r="188" spans="1:6" ht="18.75">
      <c r="A188" s="466" t="s">
        <v>718</v>
      </c>
    </row>
  </sheetData>
  <mergeCells count="117">
    <mergeCell ref="F159:F160"/>
    <mergeCell ref="A161:A185"/>
    <mergeCell ref="B161:B185"/>
    <mergeCell ref="D161:D167"/>
    <mergeCell ref="E161:E167"/>
    <mergeCell ref="D168:D171"/>
    <mergeCell ref="E168:E171"/>
    <mergeCell ref="C173:C178"/>
    <mergeCell ref="D173:D175"/>
    <mergeCell ref="A147:A155"/>
    <mergeCell ref="B147:C155"/>
    <mergeCell ref="E173:E175"/>
    <mergeCell ref="D176:D178"/>
    <mergeCell ref="E176:E178"/>
    <mergeCell ref="C179:C185"/>
    <mergeCell ref="D179:D183"/>
    <mergeCell ref="E179:E183"/>
    <mergeCell ref="D184:D185"/>
    <mergeCell ref="E184:E185"/>
    <mergeCell ref="E159:E160"/>
    <mergeCell ref="A159:A160"/>
    <mergeCell ref="B159:C159"/>
    <mergeCell ref="D159:D160"/>
    <mergeCell ref="C161:C172"/>
    <mergeCell ref="D120:D122"/>
    <mergeCell ref="E120:E122"/>
    <mergeCell ref="C69:C84"/>
    <mergeCell ref="A103:A104"/>
    <mergeCell ref="B103:C103"/>
    <mergeCell ref="D103:D104"/>
    <mergeCell ref="E103:E104"/>
    <mergeCell ref="E128:E129"/>
    <mergeCell ref="D131:D133"/>
    <mergeCell ref="E131:E133"/>
    <mergeCell ref="C109:C110"/>
    <mergeCell ref="B146:C146"/>
    <mergeCell ref="F103:F104"/>
    <mergeCell ref="A105:A143"/>
    <mergeCell ref="B105:B111"/>
    <mergeCell ref="C106:C107"/>
    <mergeCell ref="D106:D107"/>
    <mergeCell ref="E106:E107"/>
    <mergeCell ref="D123:D127"/>
    <mergeCell ref="E123:E127"/>
    <mergeCell ref="C128:C133"/>
    <mergeCell ref="D128:D129"/>
    <mergeCell ref="D109:D110"/>
    <mergeCell ref="E109:E110"/>
    <mergeCell ref="C112:C118"/>
    <mergeCell ref="D114:D118"/>
    <mergeCell ref="E114:E118"/>
    <mergeCell ref="C134:C136"/>
    <mergeCell ref="D135:D136"/>
    <mergeCell ref="E135:E136"/>
    <mergeCell ref="B138:C143"/>
    <mergeCell ref="D138:D143"/>
    <mergeCell ref="E138:E143"/>
    <mergeCell ref="B112:B137"/>
    <mergeCell ref="C119:C127"/>
    <mergeCell ref="E54:E55"/>
    <mergeCell ref="B38:C38"/>
    <mergeCell ref="D69:D84"/>
    <mergeCell ref="E69:E84"/>
    <mergeCell ref="D85:D92"/>
    <mergeCell ref="E85:E92"/>
    <mergeCell ref="D93:D100"/>
    <mergeCell ref="E93:E100"/>
    <mergeCell ref="D56:D57"/>
    <mergeCell ref="E56:E57"/>
    <mergeCell ref="B59:C61"/>
    <mergeCell ref="D59:D61"/>
    <mergeCell ref="E59:E61"/>
    <mergeCell ref="B62:B100"/>
    <mergeCell ref="C62:C68"/>
    <mergeCell ref="D62:D68"/>
    <mergeCell ref="B50:B58"/>
    <mergeCell ref="C50:C57"/>
    <mergeCell ref="C85:C92"/>
    <mergeCell ref="C93:C100"/>
    <mergeCell ref="E62:E68"/>
    <mergeCell ref="A1:F1"/>
    <mergeCell ref="B8:C8"/>
    <mergeCell ref="A9:A35"/>
    <mergeCell ref="B9:B11"/>
    <mergeCell ref="C9:C10"/>
    <mergeCell ref="D9:D10"/>
    <mergeCell ref="E9:E10"/>
    <mergeCell ref="B12:C12"/>
    <mergeCell ref="B13:B35"/>
    <mergeCell ref="E18:E19"/>
    <mergeCell ref="D20:D21"/>
    <mergeCell ref="E20:E21"/>
    <mergeCell ref="D22:D24"/>
    <mergeCell ref="A39:A45"/>
    <mergeCell ref="B39:C45"/>
    <mergeCell ref="B49:C49"/>
    <mergeCell ref="A50:A100"/>
    <mergeCell ref="C34:C35"/>
    <mergeCell ref="D34:D35"/>
    <mergeCell ref="E34:E35"/>
    <mergeCell ref="D14:D15"/>
    <mergeCell ref="E14:E15"/>
    <mergeCell ref="D16:D17"/>
    <mergeCell ref="E16:E17"/>
    <mergeCell ref="C18:C24"/>
    <mergeCell ref="D18:D19"/>
    <mergeCell ref="C13:C17"/>
    <mergeCell ref="E22:E24"/>
    <mergeCell ref="C25:C27"/>
    <mergeCell ref="C28:C33"/>
    <mergeCell ref="D30:D33"/>
    <mergeCell ref="E30:E33"/>
    <mergeCell ref="D50:D51"/>
    <mergeCell ref="E50:E51"/>
    <mergeCell ref="D52:D53"/>
    <mergeCell ref="E52:E53"/>
    <mergeCell ref="D54:D55"/>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election activeCell="D14" sqref="D14:D15"/>
    </sheetView>
  </sheetViews>
  <sheetFormatPr defaultColWidth="9" defaultRowHeight="18.75"/>
  <cols>
    <col min="1" max="2" width="2.75" style="321" customWidth="1"/>
    <col min="3" max="3" width="13" style="321" customWidth="1"/>
    <col min="4" max="4" width="13.75" style="321" customWidth="1"/>
    <col min="5" max="5" width="54.25" style="321" customWidth="1"/>
    <col min="6" max="6" width="2.625" style="321" customWidth="1"/>
    <col min="7" max="7" width="5.75" style="321" customWidth="1"/>
    <col min="8" max="16384" width="9" style="321"/>
  </cols>
  <sheetData>
    <row r="1" spans="1:257" ht="24" customHeight="1">
      <c r="A1" s="400" t="s">
        <v>618</v>
      </c>
      <c r="B1" s="369"/>
      <c r="C1" s="369"/>
      <c r="D1" s="369"/>
      <c r="E1" s="369"/>
      <c r="F1" s="369"/>
    </row>
    <row r="2" spans="1:257" ht="36.75" customHeight="1">
      <c r="B2" s="1156" t="s">
        <v>617</v>
      </c>
      <c r="C2" s="1156"/>
      <c r="D2" s="1156"/>
      <c r="E2" s="1156"/>
    </row>
    <row r="3" spans="1:257" ht="40.5" customHeight="1">
      <c r="B3" s="1156" t="s">
        <v>616</v>
      </c>
      <c r="C3" s="1156"/>
      <c r="D3" s="1156"/>
      <c r="E3" s="1156"/>
    </row>
    <row r="4" spans="1:257" ht="23.25" customHeight="1">
      <c r="A4" s="400" t="s">
        <v>598</v>
      </c>
      <c r="B4" s="370"/>
      <c r="C4" s="369"/>
      <c r="D4" s="370"/>
      <c r="E4" s="370"/>
      <c r="F4" s="369"/>
      <c r="G4" s="369"/>
      <c r="H4" s="369"/>
      <c r="I4" s="1140"/>
      <c r="J4" s="1140"/>
      <c r="K4" s="1140"/>
      <c r="L4" s="1140"/>
      <c r="M4" s="1140"/>
      <c r="N4" s="1140"/>
      <c r="O4" s="1140"/>
      <c r="P4" s="1140"/>
      <c r="Q4" s="1140"/>
      <c r="R4" s="1140"/>
      <c r="S4" s="1140"/>
      <c r="T4" s="1140"/>
      <c r="U4" s="1140"/>
      <c r="V4" s="1140"/>
      <c r="W4" s="1140"/>
      <c r="X4" s="1140"/>
      <c r="Y4" s="1140"/>
      <c r="Z4" s="1140"/>
      <c r="AA4" s="1140"/>
      <c r="AB4" s="1140"/>
      <c r="AC4" s="1140"/>
      <c r="AD4" s="1140"/>
      <c r="AE4" s="1140"/>
      <c r="AF4" s="1140"/>
      <c r="AG4" s="1140"/>
      <c r="AH4" s="1140"/>
      <c r="AI4" s="1140"/>
      <c r="AJ4" s="1140"/>
      <c r="AK4" s="1140"/>
      <c r="AL4" s="1140"/>
      <c r="AM4" s="1140"/>
      <c r="AN4" s="1140"/>
      <c r="AO4" s="1140"/>
      <c r="AP4" s="1140"/>
      <c r="AQ4" s="1140"/>
      <c r="AR4" s="1140"/>
      <c r="AS4" s="1140"/>
      <c r="AT4" s="1140"/>
      <c r="AU4" s="1140"/>
      <c r="AV4" s="1140"/>
      <c r="AW4" s="1140"/>
      <c r="AX4" s="1140"/>
      <c r="AY4" s="1140"/>
      <c r="AZ4" s="1140"/>
      <c r="BA4" s="1140"/>
      <c r="BB4" s="1140"/>
      <c r="BC4" s="1140"/>
      <c r="BD4" s="1140"/>
      <c r="BE4" s="1140"/>
      <c r="BF4" s="1140"/>
      <c r="BG4" s="1140"/>
      <c r="BH4" s="1140"/>
      <c r="BI4" s="1140"/>
      <c r="BJ4" s="1140"/>
      <c r="BK4" s="1140"/>
      <c r="BL4" s="1140"/>
      <c r="BM4" s="1140"/>
      <c r="BN4" s="1140"/>
      <c r="BO4" s="1140"/>
      <c r="BP4" s="1140"/>
      <c r="BQ4" s="1140"/>
      <c r="BR4" s="1140"/>
      <c r="BS4" s="1140"/>
      <c r="BT4" s="1140"/>
      <c r="BU4" s="1140"/>
      <c r="BV4" s="1140"/>
      <c r="BW4" s="1140"/>
      <c r="BX4" s="1140"/>
      <c r="BY4" s="1140"/>
      <c r="BZ4" s="1140"/>
      <c r="CA4" s="1140"/>
      <c r="CB4" s="1140"/>
      <c r="CC4" s="1140"/>
      <c r="CD4" s="1140"/>
      <c r="CE4" s="1140"/>
      <c r="CF4" s="1140"/>
      <c r="CG4" s="1140"/>
      <c r="CH4" s="1140"/>
      <c r="CI4" s="1140"/>
      <c r="CJ4" s="1140"/>
      <c r="CK4" s="1140"/>
      <c r="CL4" s="1140"/>
      <c r="CM4" s="1140"/>
      <c r="CN4" s="1140"/>
      <c r="CO4" s="1140"/>
      <c r="CP4" s="1140"/>
      <c r="CQ4" s="1140"/>
      <c r="CR4" s="1140"/>
      <c r="CS4" s="1140"/>
      <c r="CT4" s="1140"/>
      <c r="CU4" s="1140"/>
      <c r="CV4" s="1140"/>
      <c r="CW4" s="1140"/>
      <c r="CX4" s="1140"/>
      <c r="CY4" s="1140"/>
      <c r="CZ4" s="1140"/>
      <c r="DA4" s="1140"/>
      <c r="DB4" s="1140"/>
      <c r="DC4" s="1140"/>
      <c r="DD4" s="1140"/>
      <c r="DE4" s="1140"/>
      <c r="DF4" s="1140"/>
      <c r="DG4" s="1140"/>
      <c r="DH4" s="1140"/>
      <c r="DI4" s="1140"/>
      <c r="DJ4" s="1140"/>
      <c r="DK4" s="1140"/>
      <c r="DL4" s="1140"/>
      <c r="DM4" s="1140"/>
      <c r="DN4" s="1140"/>
      <c r="DO4" s="1140"/>
      <c r="DP4" s="1140"/>
      <c r="DQ4" s="1140"/>
      <c r="DR4" s="1140"/>
      <c r="DS4" s="1140"/>
      <c r="DT4" s="1140"/>
      <c r="DU4" s="1140"/>
      <c r="DV4" s="1140"/>
      <c r="DW4" s="1140"/>
      <c r="DX4" s="1140"/>
      <c r="DY4" s="1140"/>
      <c r="DZ4" s="1140"/>
      <c r="EA4" s="1140"/>
      <c r="EB4" s="1140"/>
      <c r="EC4" s="1140"/>
      <c r="ED4" s="1140"/>
      <c r="EE4" s="1140"/>
      <c r="EF4" s="1140"/>
      <c r="EG4" s="1140"/>
      <c r="EH4" s="1140"/>
      <c r="EI4" s="1140"/>
      <c r="EJ4" s="1140"/>
      <c r="EK4" s="1140"/>
      <c r="EL4" s="1140"/>
      <c r="EM4" s="1140"/>
      <c r="EN4" s="1140"/>
      <c r="EO4" s="1140"/>
      <c r="EP4" s="1140"/>
      <c r="EQ4" s="1140"/>
      <c r="ER4" s="1140"/>
      <c r="ES4" s="1140"/>
      <c r="ET4" s="1140"/>
      <c r="EU4" s="1140"/>
      <c r="EV4" s="1140"/>
      <c r="EW4" s="1140"/>
      <c r="EX4" s="1140"/>
      <c r="EY4" s="1140"/>
      <c r="EZ4" s="1140"/>
      <c r="FA4" s="1140"/>
      <c r="FB4" s="1140"/>
      <c r="FC4" s="1140"/>
      <c r="FD4" s="1140"/>
      <c r="FE4" s="1140"/>
      <c r="FF4" s="1140"/>
      <c r="FG4" s="1140"/>
      <c r="FH4" s="1140"/>
      <c r="FI4" s="1140"/>
      <c r="FJ4" s="1140"/>
      <c r="FK4" s="1140"/>
      <c r="FL4" s="1140"/>
      <c r="FM4" s="1140"/>
      <c r="FN4" s="1140"/>
      <c r="FO4" s="1140"/>
      <c r="FP4" s="1140"/>
      <c r="FQ4" s="1140"/>
      <c r="FR4" s="1140"/>
      <c r="FS4" s="1140"/>
      <c r="FT4" s="1140"/>
      <c r="FU4" s="1140"/>
      <c r="FV4" s="1140"/>
      <c r="FW4" s="1140"/>
      <c r="FX4" s="1140"/>
      <c r="FY4" s="1140"/>
      <c r="FZ4" s="1140"/>
      <c r="GA4" s="1140"/>
      <c r="GB4" s="1140"/>
      <c r="GC4" s="1140"/>
      <c r="GD4" s="1140"/>
      <c r="GE4" s="1140"/>
      <c r="GF4" s="1140"/>
      <c r="GG4" s="1140"/>
      <c r="GH4" s="1140"/>
      <c r="GI4" s="1140"/>
      <c r="GJ4" s="1140"/>
      <c r="GK4" s="1140"/>
      <c r="GL4" s="1140"/>
      <c r="GM4" s="1140"/>
      <c r="GN4" s="1140"/>
      <c r="GO4" s="1140"/>
      <c r="GP4" s="1140"/>
      <c r="GQ4" s="1140"/>
      <c r="GR4" s="1140"/>
      <c r="GS4" s="1140"/>
      <c r="GT4" s="1140"/>
      <c r="GU4" s="1140"/>
      <c r="GV4" s="1140"/>
      <c r="GW4" s="1140"/>
      <c r="GX4" s="1140"/>
      <c r="GY4" s="1140"/>
      <c r="GZ4" s="1140"/>
      <c r="HA4" s="1140"/>
      <c r="HB4" s="1140"/>
      <c r="HC4" s="1140"/>
      <c r="HD4" s="1140"/>
      <c r="HE4" s="1140"/>
      <c r="HF4" s="1140"/>
      <c r="HG4" s="1140"/>
      <c r="HH4" s="1140"/>
      <c r="HI4" s="1140"/>
      <c r="HJ4" s="1140"/>
      <c r="HK4" s="1140"/>
      <c r="HL4" s="1140"/>
      <c r="HM4" s="1140"/>
      <c r="HN4" s="1140"/>
      <c r="HO4" s="1140"/>
      <c r="HP4" s="1140"/>
      <c r="HQ4" s="1140"/>
      <c r="HR4" s="1140"/>
      <c r="HS4" s="1140"/>
      <c r="HT4" s="1140"/>
      <c r="HU4" s="1140"/>
      <c r="HV4" s="1140"/>
      <c r="HW4" s="1140"/>
      <c r="HX4" s="1140"/>
      <c r="HY4" s="1140"/>
      <c r="HZ4" s="1140"/>
      <c r="IA4" s="1140"/>
      <c r="IB4" s="1140"/>
      <c r="IC4" s="1140"/>
      <c r="ID4" s="1140"/>
      <c r="IE4" s="1140"/>
      <c r="IF4" s="1140"/>
      <c r="IG4" s="1140"/>
      <c r="IH4" s="1140"/>
      <c r="II4" s="1140"/>
      <c r="IJ4" s="1140"/>
      <c r="IK4" s="1140"/>
      <c r="IL4" s="1140"/>
      <c r="IM4" s="1140"/>
      <c r="IN4" s="1140"/>
      <c r="IO4" s="1140"/>
      <c r="IP4" s="1140"/>
      <c r="IQ4" s="1140"/>
      <c r="IR4" s="1140"/>
      <c r="IS4" s="1140"/>
      <c r="IT4" s="1140"/>
      <c r="IU4" s="1140"/>
      <c r="IV4" s="1140"/>
      <c r="IW4" s="1140"/>
    </row>
    <row r="5" spans="1:257" ht="25.5" customHeight="1">
      <c r="A5" s="385" t="s">
        <v>597</v>
      </c>
    </row>
    <row r="6" spans="1:257" ht="25.5" customHeight="1">
      <c r="B6" s="1138" t="s">
        <v>554</v>
      </c>
      <c r="C6" s="1139"/>
      <c r="D6" s="351" t="s">
        <v>553</v>
      </c>
      <c r="E6" s="351" t="s">
        <v>572</v>
      </c>
    </row>
    <row r="7" spans="1:257" ht="36" customHeight="1">
      <c r="B7" s="382" t="s">
        <v>596</v>
      </c>
      <c r="C7" s="382"/>
      <c r="D7" s="382" t="s">
        <v>565</v>
      </c>
      <c r="E7" s="388" t="s">
        <v>595</v>
      </c>
    </row>
    <row r="8" spans="1:257" ht="36" customHeight="1">
      <c r="B8" s="382" t="s">
        <v>594</v>
      </c>
      <c r="C8" s="382"/>
      <c r="D8" s="382" t="s">
        <v>565</v>
      </c>
      <c r="E8" s="388" t="s">
        <v>593</v>
      </c>
    </row>
    <row r="9" spans="1:257" ht="36" customHeight="1">
      <c r="B9" s="399" t="s">
        <v>592</v>
      </c>
      <c r="C9" s="382"/>
      <c r="D9" s="382" t="s">
        <v>565</v>
      </c>
      <c r="E9" s="388" t="s">
        <v>591</v>
      </c>
    </row>
    <row r="10" spans="1:257" ht="36" customHeight="1">
      <c r="A10" s="361"/>
      <c r="B10" s="394"/>
      <c r="C10" s="387" t="s">
        <v>590</v>
      </c>
      <c r="D10" s="399" t="s">
        <v>565</v>
      </c>
      <c r="E10" s="398" t="s">
        <v>589</v>
      </c>
    </row>
    <row r="11" spans="1:257">
      <c r="A11" s="361"/>
      <c r="B11" s="394"/>
      <c r="C11" s="397" t="s">
        <v>615</v>
      </c>
      <c r="D11" s="396" t="s">
        <v>562</v>
      </c>
      <c r="E11" s="395" t="s">
        <v>614</v>
      </c>
    </row>
    <row r="12" spans="1:257" ht="29.1" customHeight="1">
      <c r="A12" s="361"/>
      <c r="B12" s="394"/>
      <c r="C12" s="386" t="s">
        <v>586</v>
      </c>
      <c r="D12" s="382" t="s">
        <v>565</v>
      </c>
      <c r="E12" s="388" t="s">
        <v>585</v>
      </c>
    </row>
    <row r="13" spans="1:257" ht="29.1" customHeight="1">
      <c r="A13" s="361"/>
      <c r="B13" s="394"/>
      <c r="C13" s="355" t="s">
        <v>584</v>
      </c>
      <c r="D13" s="362" t="s">
        <v>562</v>
      </c>
      <c r="E13" s="350" t="s">
        <v>583</v>
      </c>
    </row>
    <row r="14" spans="1:257" ht="29.1" customHeight="1">
      <c r="A14" s="361"/>
      <c r="B14" s="393"/>
      <c r="C14" s="386" t="s">
        <v>274</v>
      </c>
      <c r="D14" s="1163" t="s">
        <v>582</v>
      </c>
      <c r="E14" s="388" t="s">
        <v>581</v>
      </c>
    </row>
    <row r="15" spans="1:257" ht="29.1" customHeight="1">
      <c r="B15" s="392" t="s">
        <v>575</v>
      </c>
      <c r="C15" s="392"/>
      <c r="D15" s="1164"/>
      <c r="E15" s="391" t="s">
        <v>580</v>
      </c>
    </row>
    <row r="16" spans="1:257" ht="29.1" customHeight="1">
      <c r="B16" s="1165" t="s">
        <v>579</v>
      </c>
      <c r="C16" s="1166"/>
      <c r="D16" s="382" t="s">
        <v>562</v>
      </c>
      <c r="E16" s="388" t="s">
        <v>578</v>
      </c>
    </row>
    <row r="17" spans="1:5" ht="29.1" customHeight="1">
      <c r="B17" s="1159" t="s">
        <v>577</v>
      </c>
      <c r="C17" s="1160"/>
      <c r="D17" s="382" t="s">
        <v>562</v>
      </c>
      <c r="E17" s="388" t="s">
        <v>576</v>
      </c>
    </row>
    <row r="18" spans="1:5" ht="29.1" customHeight="1">
      <c r="B18" s="390" t="s">
        <v>575</v>
      </c>
      <c r="C18" s="390"/>
      <c r="D18" s="390" t="s">
        <v>565</v>
      </c>
      <c r="E18" s="389" t="s">
        <v>574</v>
      </c>
    </row>
    <row r="19" spans="1:5" ht="6" customHeight="1"/>
    <row r="20" spans="1:5" ht="17.25" customHeight="1">
      <c r="A20" s="385" t="s">
        <v>573</v>
      </c>
    </row>
    <row r="21" spans="1:5" ht="24.75" customHeight="1">
      <c r="B21" s="1161" t="s">
        <v>554</v>
      </c>
      <c r="C21" s="1162"/>
      <c r="D21" s="384" t="s">
        <v>553</v>
      </c>
      <c r="E21" s="384" t="s">
        <v>572</v>
      </c>
    </row>
    <row r="22" spans="1:5" ht="33" customHeight="1">
      <c r="B22" s="386" t="s">
        <v>571</v>
      </c>
      <c r="C22" s="386"/>
      <c r="D22" s="382" t="s">
        <v>570</v>
      </c>
      <c r="E22" s="388" t="s">
        <v>569</v>
      </c>
    </row>
    <row r="23" spans="1:5" ht="24.75" customHeight="1">
      <c r="B23" s="386" t="s">
        <v>568</v>
      </c>
      <c r="C23" s="386"/>
      <c r="D23" s="382" t="s">
        <v>565</v>
      </c>
      <c r="E23" s="382" t="s">
        <v>567</v>
      </c>
    </row>
    <row r="24" spans="1:5" ht="24.75" customHeight="1">
      <c r="B24" s="387" t="s">
        <v>566</v>
      </c>
      <c r="C24" s="386"/>
      <c r="D24" s="382" t="s">
        <v>565</v>
      </c>
      <c r="E24" s="382" t="s">
        <v>564</v>
      </c>
    </row>
    <row r="25" spans="1:5" ht="19.5" customHeight="1">
      <c r="B25" s="354"/>
      <c r="C25" s="353" t="s">
        <v>563</v>
      </c>
      <c r="D25" s="348" t="s">
        <v>562</v>
      </c>
      <c r="E25" s="352" t="s">
        <v>561</v>
      </c>
    </row>
    <row r="26" spans="1:5" ht="4.5" customHeight="1"/>
    <row r="27" spans="1:5" ht="19.5" customHeight="1">
      <c r="A27" s="385" t="s">
        <v>560</v>
      </c>
    </row>
    <row r="28" spans="1:5" ht="23.25" customHeight="1">
      <c r="B28" s="1161" t="s">
        <v>554</v>
      </c>
      <c r="C28" s="1162"/>
      <c r="D28" s="384" t="s">
        <v>553</v>
      </c>
      <c r="E28" s="384" t="s">
        <v>208</v>
      </c>
    </row>
    <row r="29" spans="1:5" ht="24.75" customHeight="1">
      <c r="B29" s="1157" t="s">
        <v>559</v>
      </c>
      <c r="C29" s="1158"/>
      <c r="D29" s="383"/>
      <c r="E29" s="382" t="s">
        <v>558</v>
      </c>
    </row>
    <row r="30" spans="1:5" ht="24.75" customHeight="1">
      <c r="B30" s="382" t="s">
        <v>557</v>
      </c>
      <c r="C30" s="382"/>
      <c r="D30" s="383"/>
      <c r="E30" s="382" t="s">
        <v>556</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1"/>
  <sheetViews>
    <sheetView view="pageBreakPreview" zoomScale="69" zoomScaleNormal="98" zoomScaleSheetLayoutView="69" workbookViewId="0">
      <selection activeCell="H20" sqref="H20"/>
    </sheetView>
  </sheetViews>
  <sheetFormatPr defaultColWidth="9" defaultRowHeight="16.5"/>
  <cols>
    <col min="1" max="1" width="7.375" style="189" bestFit="1" customWidth="1"/>
    <col min="2" max="2" width="9.5" style="189" customWidth="1"/>
    <col min="3" max="3" width="9.25" style="189" customWidth="1"/>
    <col min="4" max="5" width="24.625" style="189" customWidth="1"/>
    <col min="6" max="6" width="9.5" style="189" customWidth="1"/>
    <col min="7" max="7" width="8.125" style="189" customWidth="1"/>
    <col min="8" max="8" width="29" style="189" customWidth="1"/>
    <col min="9" max="9" width="10.875" style="189" customWidth="1"/>
    <col min="10" max="10" width="19.125" style="189" customWidth="1"/>
    <col min="11" max="11" width="5.875" style="292" bestFit="1" customWidth="1"/>
    <col min="12" max="12" width="11.375" style="292" customWidth="1"/>
    <col min="13" max="13" width="17.875" style="292" customWidth="1"/>
    <col min="14" max="14" width="21.875" style="292" customWidth="1"/>
    <col min="15" max="15" width="48.25" style="292" customWidth="1"/>
    <col min="16" max="16" width="9" style="189"/>
    <col min="17" max="17" width="36" style="189" customWidth="1"/>
    <col min="18" max="18" width="33" style="189" customWidth="1"/>
    <col min="19" max="19" width="31.75" style="189" customWidth="1"/>
    <col min="20" max="20" width="64.25" style="189" customWidth="1"/>
    <col min="21" max="16384" width="9" style="189"/>
  </cols>
  <sheetData>
    <row r="1" spans="1:20" ht="42.75" customHeight="1">
      <c r="A1" s="2248"/>
      <c r="B1" s="2248"/>
      <c r="C1" s="2248"/>
      <c r="D1" s="2248"/>
      <c r="E1" s="2248"/>
      <c r="F1" s="2248"/>
      <c r="G1" s="2248"/>
      <c r="H1" s="2248"/>
      <c r="I1" s="2248"/>
      <c r="J1" s="2248"/>
      <c r="K1" s="2249" t="s">
        <v>275</v>
      </c>
      <c r="L1" s="2250"/>
      <c r="M1" s="2250"/>
      <c r="N1" s="2250"/>
      <c r="O1" s="2251"/>
      <c r="P1" s="2252" t="s">
        <v>276</v>
      </c>
      <c r="Q1" s="2254" t="s">
        <v>277</v>
      </c>
      <c r="R1" s="228" t="s">
        <v>278</v>
      </c>
      <c r="S1" s="229"/>
      <c r="T1" s="230"/>
    </row>
    <row r="2" spans="1:20" ht="33">
      <c r="A2" s="231" t="s">
        <v>279</v>
      </c>
      <c r="B2" s="232" t="s">
        <v>280</v>
      </c>
      <c r="C2" s="231" t="s">
        <v>281</v>
      </c>
      <c r="D2" s="232" t="s">
        <v>282</v>
      </c>
      <c r="E2" s="233" t="s">
        <v>283</v>
      </c>
      <c r="F2" s="233" t="s">
        <v>284</v>
      </c>
      <c r="G2" s="231" t="s">
        <v>285</v>
      </c>
      <c r="H2" s="231" t="s">
        <v>286</v>
      </c>
      <c r="I2" s="234" t="s">
        <v>287</v>
      </c>
      <c r="J2" s="232" t="s">
        <v>288</v>
      </c>
      <c r="K2" s="235" t="s">
        <v>289</v>
      </c>
      <c r="L2" s="236" t="s">
        <v>290</v>
      </c>
      <c r="M2" s="2255" t="s">
        <v>291</v>
      </c>
      <c r="N2" s="2256"/>
      <c r="O2" s="236" t="s">
        <v>107</v>
      </c>
      <c r="P2" s="2253"/>
      <c r="Q2" s="2254"/>
      <c r="R2" s="2245" t="s">
        <v>292</v>
      </c>
      <c r="S2" s="2246"/>
      <c r="T2" s="2247"/>
    </row>
    <row r="3" spans="1:20" ht="18" customHeight="1">
      <c r="A3" s="237" t="s">
        <v>293</v>
      </c>
      <c r="B3" s="238" t="s">
        <v>294</v>
      </c>
      <c r="C3" s="239" t="s">
        <v>294</v>
      </c>
      <c r="D3" s="238" t="s">
        <v>1439</v>
      </c>
      <c r="E3" s="237" t="s">
        <v>296</v>
      </c>
      <c r="F3" s="239" t="s">
        <v>297</v>
      </c>
      <c r="G3" s="237" t="s">
        <v>298</v>
      </c>
      <c r="H3" s="237" t="s">
        <v>299</v>
      </c>
      <c r="I3" s="240">
        <v>1</v>
      </c>
      <c r="J3" s="238" t="s">
        <v>300</v>
      </c>
      <c r="K3" s="241">
        <v>200</v>
      </c>
      <c r="L3" s="242" t="s">
        <v>301</v>
      </c>
      <c r="M3" s="242" t="s">
        <v>302</v>
      </c>
      <c r="N3" s="242" t="s">
        <v>302</v>
      </c>
      <c r="O3" s="242" t="s">
        <v>303</v>
      </c>
      <c r="P3" s="243"/>
      <c r="Q3" s="244"/>
      <c r="R3" s="2263" t="s">
        <v>304</v>
      </c>
      <c r="S3" s="2264"/>
      <c r="T3" s="2265"/>
    </row>
    <row r="4" spans="1:20" ht="18" customHeight="1">
      <c r="A4" s="245" t="s">
        <v>305</v>
      </c>
      <c r="B4" s="246"/>
      <c r="C4" s="247" t="s">
        <v>306</v>
      </c>
      <c r="D4" s="248" t="s">
        <v>316</v>
      </c>
      <c r="E4" s="247" t="s">
        <v>307</v>
      </c>
      <c r="F4" s="247" t="s">
        <v>308</v>
      </c>
      <c r="G4" s="249" t="s">
        <v>309</v>
      </c>
      <c r="H4" s="247" t="s">
        <v>310</v>
      </c>
      <c r="I4" s="250">
        <v>2</v>
      </c>
      <c r="J4" s="248" t="s">
        <v>311</v>
      </c>
      <c r="K4" s="241">
        <v>300</v>
      </c>
      <c r="L4" s="242" t="s">
        <v>301</v>
      </c>
      <c r="M4" s="242" t="s">
        <v>312</v>
      </c>
      <c r="N4" s="242" t="s">
        <v>312</v>
      </c>
      <c r="O4" s="242" t="s">
        <v>313</v>
      </c>
      <c r="P4" s="243"/>
      <c r="Q4" s="244"/>
      <c r="R4" s="2245" t="s">
        <v>314</v>
      </c>
      <c r="S4" s="2246"/>
      <c r="T4" s="2247"/>
    </row>
    <row r="5" spans="1:20" ht="18" customHeight="1">
      <c r="C5" s="245" t="s">
        <v>315</v>
      </c>
      <c r="D5" s="248" t="s">
        <v>322</v>
      </c>
      <c r="E5" s="247" t="s">
        <v>317</v>
      </c>
      <c r="F5" s="251" t="s">
        <v>318</v>
      </c>
      <c r="G5" s="252"/>
      <c r="H5" s="247" t="s">
        <v>319</v>
      </c>
      <c r="I5" s="252"/>
      <c r="J5" s="248" t="s">
        <v>320</v>
      </c>
      <c r="K5" s="243"/>
      <c r="L5" s="243"/>
      <c r="M5" s="243"/>
      <c r="N5" s="243"/>
      <c r="O5" s="243"/>
      <c r="P5" s="243"/>
      <c r="Q5" s="244"/>
      <c r="R5" s="2245" t="s">
        <v>321</v>
      </c>
      <c r="S5" s="2246"/>
      <c r="T5" s="2247"/>
    </row>
    <row r="6" spans="1:20" ht="18" customHeight="1">
      <c r="D6" s="258" t="s">
        <v>331</v>
      </c>
      <c r="E6" s="247" t="s">
        <v>323</v>
      </c>
      <c r="F6" s="253"/>
      <c r="G6" s="254"/>
      <c r="H6" s="247" t="s">
        <v>324</v>
      </c>
      <c r="J6" s="248" t="s">
        <v>325</v>
      </c>
      <c r="K6" s="241">
        <v>1</v>
      </c>
      <c r="L6" s="242" t="s">
        <v>326</v>
      </c>
      <c r="M6" s="242" t="s">
        <v>327</v>
      </c>
      <c r="N6" s="242" t="s">
        <v>328</v>
      </c>
      <c r="O6" s="242" t="s">
        <v>329</v>
      </c>
      <c r="P6" s="255">
        <f>COUNTIF('活動記録 '!$H$9:$M$85,【選択肢】!K6)</f>
        <v>0</v>
      </c>
      <c r="Q6" s="244"/>
      <c r="R6" s="256" t="s">
        <v>330</v>
      </c>
      <c r="S6" s="244"/>
      <c r="T6" s="254"/>
    </row>
    <row r="7" spans="1:20" ht="18" customHeight="1">
      <c r="A7" s="257"/>
      <c r="B7" s="257"/>
      <c r="C7" s="257"/>
      <c r="D7" s="257"/>
      <c r="E7" s="247" t="s">
        <v>332</v>
      </c>
      <c r="F7" s="256"/>
      <c r="G7" s="254"/>
      <c r="H7" s="247" t="s">
        <v>333</v>
      </c>
      <c r="I7" s="257"/>
      <c r="J7" s="248" t="s">
        <v>334</v>
      </c>
      <c r="K7" s="241">
        <v>2</v>
      </c>
      <c r="L7" s="242" t="s">
        <v>326</v>
      </c>
      <c r="M7" s="242" t="s">
        <v>327</v>
      </c>
      <c r="N7" s="242" t="s">
        <v>185</v>
      </c>
      <c r="O7" s="242" t="s">
        <v>335</v>
      </c>
      <c r="P7" s="255">
        <f>COUNTIF('活動記録 '!$H$9:$M$85,【選択肢】!K7)</f>
        <v>0</v>
      </c>
      <c r="Q7" s="244"/>
      <c r="R7" s="2245" t="s">
        <v>336</v>
      </c>
      <c r="S7" s="2246"/>
      <c r="T7" s="2247"/>
    </row>
    <row r="8" spans="1:20" ht="18" customHeight="1">
      <c r="A8" s="257"/>
      <c r="B8" s="257"/>
      <c r="C8" s="257"/>
      <c r="D8" s="257"/>
      <c r="E8" s="247" t="s">
        <v>337</v>
      </c>
      <c r="F8" s="256"/>
      <c r="G8" s="254"/>
      <c r="H8" s="247" t="s">
        <v>338</v>
      </c>
      <c r="I8" s="257"/>
      <c r="J8" s="248" t="s">
        <v>339</v>
      </c>
      <c r="K8" s="241">
        <v>3</v>
      </c>
      <c r="L8" s="242" t="s">
        <v>326</v>
      </c>
      <c r="M8" s="242" t="s">
        <v>124</v>
      </c>
      <c r="N8" s="242" t="s">
        <v>124</v>
      </c>
      <c r="O8" s="242" t="s">
        <v>486</v>
      </c>
      <c r="P8" s="255">
        <f>COUNTIF('活動記録 '!$H$9:$M$85,【選択肢】!K8)</f>
        <v>0</v>
      </c>
      <c r="Q8" s="244"/>
      <c r="R8" s="2245"/>
      <c r="S8" s="2246"/>
      <c r="T8" s="2247"/>
    </row>
    <row r="9" spans="1:20" ht="18" customHeight="1">
      <c r="A9" s="257"/>
      <c r="B9" s="257"/>
      <c r="C9" s="257"/>
      <c r="D9" s="257"/>
      <c r="E9" s="247" t="s">
        <v>340</v>
      </c>
      <c r="F9" s="256"/>
      <c r="G9" s="254"/>
      <c r="H9" s="247" t="s">
        <v>341</v>
      </c>
      <c r="I9" s="257"/>
      <c r="J9" s="248" t="s">
        <v>342</v>
      </c>
      <c r="K9" s="241">
        <v>4</v>
      </c>
      <c r="L9" s="242" t="s">
        <v>326</v>
      </c>
      <c r="M9" s="242" t="s">
        <v>191</v>
      </c>
      <c r="N9" s="242" t="s">
        <v>343</v>
      </c>
      <c r="O9" s="242" t="s">
        <v>344</v>
      </c>
      <c r="P9" s="255">
        <f>COUNTIF('活動記録 '!$H$9:$M$85,【選択肢】!K9)</f>
        <v>0</v>
      </c>
      <c r="Q9" s="244"/>
      <c r="R9" s="2263" t="s">
        <v>345</v>
      </c>
      <c r="S9" s="2264"/>
      <c r="T9" s="2265"/>
    </row>
    <row r="10" spans="1:20" ht="18" customHeight="1">
      <c r="A10" s="257"/>
      <c r="B10" s="257"/>
      <c r="C10" s="257"/>
      <c r="D10" s="257"/>
      <c r="E10" s="247" t="s">
        <v>346</v>
      </c>
      <c r="F10" s="256"/>
      <c r="G10" s="254"/>
      <c r="H10" s="247" t="s">
        <v>347</v>
      </c>
      <c r="I10" s="257"/>
      <c r="J10" s="258" t="s">
        <v>348</v>
      </c>
      <c r="K10" s="241">
        <v>5</v>
      </c>
      <c r="L10" s="242" t="s">
        <v>326</v>
      </c>
      <c r="M10" s="242" t="s">
        <v>191</v>
      </c>
      <c r="N10" s="242" t="s">
        <v>343</v>
      </c>
      <c r="O10" s="242" t="s">
        <v>349</v>
      </c>
      <c r="P10" s="255">
        <f>COUNTIF('活動記録 '!$H$9:$M$85,【選択肢】!K10)</f>
        <v>0</v>
      </c>
      <c r="Q10" s="244"/>
      <c r="R10" s="2257" t="s">
        <v>350</v>
      </c>
      <c r="S10" s="2258"/>
      <c r="T10" s="2259"/>
    </row>
    <row r="11" spans="1:20" ht="18" customHeight="1">
      <c r="A11" s="257"/>
      <c r="B11" s="257"/>
      <c r="C11" s="257"/>
      <c r="D11" s="257"/>
      <c r="E11" s="245" t="s">
        <v>351</v>
      </c>
      <c r="F11" s="256"/>
      <c r="G11" s="254"/>
      <c r="H11" s="247" t="s">
        <v>352</v>
      </c>
      <c r="I11" s="257"/>
      <c r="J11" s="257"/>
      <c r="K11" s="241">
        <v>6</v>
      </c>
      <c r="L11" s="242" t="s">
        <v>326</v>
      </c>
      <c r="M11" s="242" t="s">
        <v>191</v>
      </c>
      <c r="N11" s="242" t="s">
        <v>343</v>
      </c>
      <c r="O11" s="242" t="s">
        <v>353</v>
      </c>
      <c r="P11" s="255">
        <f>COUNTIF('活動記録 '!$H$9:$M$85,【選択肢】!K11)</f>
        <v>0</v>
      </c>
      <c r="Q11" s="244"/>
      <c r="R11" s="259" t="s">
        <v>354</v>
      </c>
      <c r="S11" s="260"/>
      <c r="T11" s="261"/>
    </row>
    <row r="12" spans="1:20" ht="18" customHeight="1">
      <c r="A12" s="257"/>
      <c r="B12" s="257"/>
      <c r="C12" s="257"/>
      <c r="E12" s="257"/>
      <c r="F12" s="257"/>
      <c r="G12" s="257"/>
      <c r="H12" s="247" t="s">
        <v>355</v>
      </c>
      <c r="I12" s="257"/>
      <c r="J12" s="257"/>
      <c r="K12" s="241">
        <v>7</v>
      </c>
      <c r="L12" s="242" t="s">
        <v>326</v>
      </c>
      <c r="M12" s="242" t="s">
        <v>191</v>
      </c>
      <c r="N12" s="242" t="s">
        <v>44</v>
      </c>
      <c r="O12" s="242" t="s">
        <v>356</v>
      </c>
      <c r="P12" s="255">
        <f>COUNTIF('活動記録 '!$H$9:$M$85,【選択肢】!K12)</f>
        <v>0</v>
      </c>
      <c r="Q12" s="244"/>
      <c r="R12" s="262" t="s">
        <v>357</v>
      </c>
      <c r="S12" s="263"/>
      <c r="T12" s="264"/>
    </row>
    <row r="13" spans="1:20" ht="18" customHeight="1">
      <c r="H13" s="247" t="s">
        <v>358</v>
      </c>
      <c r="K13" s="241">
        <v>8</v>
      </c>
      <c r="L13" s="242" t="s">
        <v>326</v>
      </c>
      <c r="M13" s="242" t="s">
        <v>191</v>
      </c>
      <c r="N13" s="242" t="s">
        <v>44</v>
      </c>
      <c r="O13" s="242" t="s">
        <v>359</v>
      </c>
      <c r="P13" s="255">
        <f>COUNTIF('活動記録 '!$H$9:$M$85,【選択肢】!K13)</f>
        <v>0</v>
      </c>
      <c r="R13" s="262" t="s">
        <v>360</v>
      </c>
      <c r="S13" s="263"/>
      <c r="T13" s="264"/>
    </row>
    <row r="14" spans="1:20" ht="18" customHeight="1">
      <c r="H14" s="247" t="s">
        <v>361</v>
      </c>
      <c r="K14" s="241">
        <v>9</v>
      </c>
      <c r="L14" s="242" t="s">
        <v>326</v>
      </c>
      <c r="M14" s="242" t="s">
        <v>191</v>
      </c>
      <c r="N14" s="242" t="s">
        <v>44</v>
      </c>
      <c r="O14" s="242" t="s">
        <v>362</v>
      </c>
      <c r="P14" s="255">
        <f>COUNTIF('活動記録 '!$H$9:$M$85,【選択肢】!K14)</f>
        <v>0</v>
      </c>
      <c r="R14" s="262" t="s">
        <v>363</v>
      </c>
      <c r="S14" s="263"/>
      <c r="T14" s="264"/>
    </row>
    <row r="15" spans="1:20" ht="18" customHeight="1">
      <c r="H15" s="251" t="s">
        <v>364</v>
      </c>
      <c r="K15" s="241">
        <v>10</v>
      </c>
      <c r="L15" s="242" t="s">
        <v>326</v>
      </c>
      <c r="M15" s="242" t="s">
        <v>191</v>
      </c>
      <c r="N15" s="242" t="s">
        <v>45</v>
      </c>
      <c r="O15" s="242" t="s">
        <v>365</v>
      </c>
      <c r="P15" s="255">
        <f>COUNTIF('活動記録 '!$H$9:$M$85,【選択肢】!K15)</f>
        <v>0</v>
      </c>
      <c r="R15" s="262" t="s">
        <v>366</v>
      </c>
      <c r="S15" s="263"/>
      <c r="T15" s="264"/>
    </row>
    <row r="16" spans="1:20" ht="18" customHeight="1">
      <c r="K16" s="241">
        <v>11</v>
      </c>
      <c r="L16" s="242" t="s">
        <v>326</v>
      </c>
      <c r="M16" s="242" t="s">
        <v>191</v>
      </c>
      <c r="N16" s="242" t="s">
        <v>45</v>
      </c>
      <c r="O16" s="242" t="s">
        <v>367</v>
      </c>
      <c r="P16" s="255">
        <f>COUNTIF('活動記録 '!$H$9:$M$85,【選択肢】!K16)</f>
        <v>0</v>
      </c>
      <c r="R16" s="265"/>
      <c r="S16" s="266"/>
      <c r="T16" s="267"/>
    </row>
    <row r="17" spans="11:22" ht="18" customHeight="1">
      <c r="K17" s="241">
        <v>12</v>
      </c>
      <c r="L17" s="242" t="s">
        <v>326</v>
      </c>
      <c r="M17" s="242" t="s">
        <v>191</v>
      </c>
      <c r="N17" s="242" t="s">
        <v>45</v>
      </c>
      <c r="O17" s="242" t="s">
        <v>368</v>
      </c>
      <c r="P17" s="255">
        <f>COUNTIF('活動記録 '!$H$9:$M$85,【選択肢】!K17)</f>
        <v>0</v>
      </c>
      <c r="R17" s="265" t="s">
        <v>369</v>
      </c>
      <c r="S17" s="244"/>
      <c r="T17" s="254"/>
    </row>
    <row r="18" spans="11:22" ht="18" customHeight="1">
      <c r="K18" s="241">
        <v>13</v>
      </c>
      <c r="L18" s="242" t="s">
        <v>326</v>
      </c>
      <c r="M18" s="242" t="s">
        <v>191</v>
      </c>
      <c r="N18" s="242" t="s">
        <v>46</v>
      </c>
      <c r="O18" s="242" t="s">
        <v>370</v>
      </c>
      <c r="P18" s="255">
        <f>COUNTIF('活動記録 '!$H$9:$M$85,【選択肢】!K18)</f>
        <v>0</v>
      </c>
      <c r="R18" s="259" t="s">
        <v>371</v>
      </c>
      <c r="S18" s="266"/>
      <c r="T18" s="267"/>
    </row>
    <row r="19" spans="11:22" ht="18" customHeight="1">
      <c r="K19" s="241">
        <v>14</v>
      </c>
      <c r="L19" s="242" t="s">
        <v>326</v>
      </c>
      <c r="M19" s="242" t="s">
        <v>191</v>
      </c>
      <c r="N19" s="242" t="s">
        <v>46</v>
      </c>
      <c r="O19" s="242" t="s">
        <v>372</v>
      </c>
      <c r="P19" s="255">
        <f>COUNTIF('活動記録 '!$H$9:$M$85,【選択肢】!K19)</f>
        <v>0</v>
      </c>
      <c r="R19" s="262" t="s">
        <v>373</v>
      </c>
      <c r="S19" s="266"/>
      <c r="T19" s="267"/>
      <c r="V19" s="268"/>
    </row>
    <row r="20" spans="11:22" ht="18" customHeight="1">
      <c r="K20" s="241">
        <v>15</v>
      </c>
      <c r="L20" s="242" t="s">
        <v>326</v>
      </c>
      <c r="M20" s="242" t="s">
        <v>191</v>
      </c>
      <c r="N20" s="242" t="s">
        <v>46</v>
      </c>
      <c r="O20" s="242" t="s">
        <v>374</v>
      </c>
      <c r="P20" s="255">
        <f>COUNTIF('活動記録 '!$H$9:$M$85,【選択肢】!K20)</f>
        <v>0</v>
      </c>
      <c r="R20" s="262" t="s">
        <v>375</v>
      </c>
      <c r="S20" s="266"/>
      <c r="T20" s="267"/>
      <c r="V20" s="268"/>
    </row>
    <row r="21" spans="11:22" ht="18" customHeight="1">
      <c r="K21" s="241">
        <v>16</v>
      </c>
      <c r="L21" s="242" t="s">
        <v>326</v>
      </c>
      <c r="M21" s="242" t="s">
        <v>191</v>
      </c>
      <c r="N21" s="242" t="s">
        <v>140</v>
      </c>
      <c r="O21" s="242" t="s">
        <v>376</v>
      </c>
      <c r="P21" s="255">
        <f>COUNTIF('活動記録 '!$H$9:$M$85,【選択肢】!K21)</f>
        <v>0</v>
      </c>
      <c r="R21" s="262" t="s">
        <v>377</v>
      </c>
      <c r="S21" s="266"/>
      <c r="T21" s="267"/>
    </row>
    <row r="22" spans="11:22" ht="18" customHeight="1">
      <c r="K22" s="241">
        <v>17</v>
      </c>
      <c r="L22" s="242" t="s">
        <v>326</v>
      </c>
      <c r="M22" s="242" t="s">
        <v>378</v>
      </c>
      <c r="N22" s="242" t="s">
        <v>378</v>
      </c>
      <c r="O22" s="242" t="s">
        <v>379</v>
      </c>
      <c r="P22" s="255">
        <f>COUNTIF('活動記録 '!$H$9:$M$85,【選択肢】!K22)</f>
        <v>0</v>
      </c>
      <c r="R22" s="262" t="s">
        <v>380</v>
      </c>
      <c r="S22" s="266"/>
      <c r="T22" s="267"/>
    </row>
    <row r="23" spans="11:22" ht="18" customHeight="1">
      <c r="K23" s="241">
        <v>18</v>
      </c>
      <c r="L23" s="242" t="s">
        <v>326</v>
      </c>
      <c r="M23" s="242" t="s">
        <v>378</v>
      </c>
      <c r="N23" s="242" t="s">
        <v>378</v>
      </c>
      <c r="O23" s="242" t="s">
        <v>381</v>
      </c>
      <c r="P23" s="255">
        <f>COUNTIF('活動記録 '!$H$9:$M$85,【選択肢】!K23)</f>
        <v>0</v>
      </c>
      <c r="R23" s="262" t="s">
        <v>382</v>
      </c>
      <c r="S23" s="266"/>
      <c r="T23" s="267"/>
    </row>
    <row r="24" spans="11:22" ht="18" customHeight="1">
      <c r="K24" s="241">
        <v>19</v>
      </c>
      <c r="L24" s="242" t="s">
        <v>326</v>
      </c>
      <c r="M24" s="242" t="s">
        <v>378</v>
      </c>
      <c r="N24" s="242" t="s">
        <v>378</v>
      </c>
      <c r="O24" s="242" t="s">
        <v>383</v>
      </c>
      <c r="P24" s="255">
        <f>COUNTIF('活動記録 '!$H$9:$M$85,【選択肢】!K24)</f>
        <v>0</v>
      </c>
      <c r="R24" s="262" t="s">
        <v>384</v>
      </c>
      <c r="S24" s="266"/>
      <c r="T24" s="267"/>
    </row>
    <row r="25" spans="11:22" ht="18" customHeight="1">
      <c r="K25" s="241">
        <v>20</v>
      </c>
      <c r="L25" s="242" t="s">
        <v>326</v>
      </c>
      <c r="M25" s="242" t="s">
        <v>378</v>
      </c>
      <c r="N25" s="242" t="s">
        <v>378</v>
      </c>
      <c r="O25" s="242" t="s">
        <v>385</v>
      </c>
      <c r="P25" s="255">
        <f>COUNTIF('活動記録 '!$H$9:$M$85,【選択肢】!K25)</f>
        <v>0</v>
      </c>
      <c r="R25" s="262"/>
      <c r="S25" s="266"/>
      <c r="T25" s="267"/>
    </row>
    <row r="26" spans="11:22" ht="18" customHeight="1">
      <c r="K26" s="241">
        <v>21</v>
      </c>
      <c r="L26" s="242" t="s">
        <v>326</v>
      </c>
      <c r="M26" s="242" t="s">
        <v>378</v>
      </c>
      <c r="N26" s="242" t="s">
        <v>378</v>
      </c>
      <c r="O26" s="242" t="s">
        <v>386</v>
      </c>
      <c r="P26" s="255">
        <f>COUNTIF('活動記録 '!$H$9:$M$85,【選択肢】!K26)</f>
        <v>0</v>
      </c>
      <c r="R26" s="259" t="s">
        <v>387</v>
      </c>
      <c r="S26" s="266"/>
      <c r="T26" s="267"/>
    </row>
    <row r="27" spans="11:22" ht="18" customHeight="1">
      <c r="K27" s="241">
        <v>22</v>
      </c>
      <c r="L27" s="242" t="s">
        <v>326</v>
      </c>
      <c r="M27" s="242" t="s">
        <v>378</v>
      </c>
      <c r="N27" s="242" t="s">
        <v>378</v>
      </c>
      <c r="O27" s="242" t="s">
        <v>388</v>
      </c>
      <c r="P27" s="255">
        <f>COUNTIF('活動記録 '!$H$9:$M$85,【選択肢】!K27)</f>
        <v>0</v>
      </c>
      <c r="R27" s="262" t="s">
        <v>389</v>
      </c>
      <c r="S27" s="266"/>
      <c r="T27" s="267"/>
    </row>
    <row r="28" spans="11:22" ht="18" customHeight="1">
      <c r="K28" s="241">
        <v>23</v>
      </c>
      <c r="L28" s="242" t="s">
        <v>326</v>
      </c>
      <c r="M28" s="242" t="s">
        <v>378</v>
      </c>
      <c r="N28" s="242" t="s">
        <v>378</v>
      </c>
      <c r="O28" s="242" t="s">
        <v>390</v>
      </c>
      <c r="P28" s="255">
        <f>COUNTIF('活動記録 '!$H$9:$M$85,【選択肢】!K28)</f>
        <v>0</v>
      </c>
      <c r="R28" s="262" t="s">
        <v>391</v>
      </c>
      <c r="S28" s="266"/>
      <c r="T28" s="267"/>
    </row>
    <row r="29" spans="11:22" ht="18" customHeight="1">
      <c r="K29" s="241">
        <v>24</v>
      </c>
      <c r="L29" s="242" t="s">
        <v>392</v>
      </c>
      <c r="M29" s="242" t="s">
        <v>393</v>
      </c>
      <c r="N29" s="242" t="s">
        <v>394</v>
      </c>
      <c r="O29" s="242" t="s">
        <v>395</v>
      </c>
      <c r="P29" s="255">
        <f>COUNTIF('活動記録 '!$H$9:$M$85,【選択肢】!K29)</f>
        <v>0</v>
      </c>
      <c r="R29" s="256"/>
      <c r="S29" s="244"/>
      <c r="T29" s="254"/>
    </row>
    <row r="30" spans="11:22" ht="18" customHeight="1">
      <c r="K30" s="241">
        <v>25</v>
      </c>
      <c r="L30" s="242" t="s">
        <v>392</v>
      </c>
      <c r="M30" s="242" t="s">
        <v>393</v>
      </c>
      <c r="N30" s="242" t="s">
        <v>394</v>
      </c>
      <c r="O30" s="242" t="s">
        <v>396</v>
      </c>
      <c r="P30" s="255">
        <f>COUNTIF('活動記録 '!$H$9:$M$85,【選択肢】!K30)</f>
        <v>0</v>
      </c>
      <c r="R30" s="265" t="s">
        <v>397</v>
      </c>
      <c r="S30" s="266"/>
      <c r="T30" s="267"/>
    </row>
    <row r="31" spans="11:22" ht="18" customHeight="1">
      <c r="K31" s="241">
        <v>26</v>
      </c>
      <c r="L31" s="242" t="s">
        <v>392</v>
      </c>
      <c r="M31" s="242" t="s">
        <v>393</v>
      </c>
      <c r="N31" s="242" t="s">
        <v>394</v>
      </c>
      <c r="O31" s="242" t="s">
        <v>398</v>
      </c>
      <c r="P31" s="255">
        <f>COUNTIF('活動記録 '!$H$9:$M$85,【選択肢】!K31)</f>
        <v>0</v>
      </c>
      <c r="R31" s="2260" t="s">
        <v>399</v>
      </c>
      <c r="S31" s="2261"/>
      <c r="T31" s="2262"/>
    </row>
    <row r="32" spans="11:22" ht="18" customHeight="1">
      <c r="K32" s="241">
        <v>27</v>
      </c>
      <c r="L32" s="242" t="s">
        <v>392</v>
      </c>
      <c r="M32" s="242" t="s">
        <v>393</v>
      </c>
      <c r="N32" s="242" t="s">
        <v>394</v>
      </c>
      <c r="O32" s="242" t="s">
        <v>400</v>
      </c>
      <c r="P32" s="255">
        <f>COUNTIF('活動記録 '!$H$9:$M$85,【選択肢】!K32)</f>
        <v>0</v>
      </c>
      <c r="R32" s="262" t="s">
        <v>401</v>
      </c>
      <c r="S32" s="266"/>
      <c r="T32" s="267"/>
    </row>
    <row r="33" spans="11:20" ht="18" customHeight="1">
      <c r="K33" s="241">
        <v>28</v>
      </c>
      <c r="L33" s="242" t="s">
        <v>392</v>
      </c>
      <c r="M33" s="242" t="s">
        <v>393</v>
      </c>
      <c r="N33" s="242" t="s">
        <v>185</v>
      </c>
      <c r="O33" s="242" t="s">
        <v>402</v>
      </c>
      <c r="P33" s="255">
        <f>COUNTIF('活動記録 '!$H$9:$M$85,【選択肢】!K33)</f>
        <v>0</v>
      </c>
      <c r="R33" s="262" t="s">
        <v>403</v>
      </c>
      <c r="S33" s="266"/>
      <c r="T33" s="267"/>
    </row>
    <row r="34" spans="11:20" ht="18" customHeight="1">
      <c r="K34" s="241">
        <v>29</v>
      </c>
      <c r="L34" s="242" t="s">
        <v>392</v>
      </c>
      <c r="M34" s="242" t="s">
        <v>404</v>
      </c>
      <c r="N34" s="242" t="s">
        <v>124</v>
      </c>
      <c r="O34" s="242" t="s">
        <v>405</v>
      </c>
      <c r="P34" s="255">
        <f>COUNTIF('活動記録 '!$H$9:$M$85,【選択肢】!K34)</f>
        <v>0</v>
      </c>
      <c r="R34" s="269" t="s">
        <v>366</v>
      </c>
      <c r="S34" s="270"/>
      <c r="T34" s="271"/>
    </row>
    <row r="35" spans="11:20" ht="18" customHeight="1">
      <c r="K35" s="241">
        <v>30</v>
      </c>
      <c r="L35" s="242" t="s">
        <v>392</v>
      </c>
      <c r="M35" s="242" t="s">
        <v>191</v>
      </c>
      <c r="N35" s="242" t="s">
        <v>343</v>
      </c>
      <c r="O35" s="242" t="s">
        <v>406</v>
      </c>
      <c r="P35" s="255">
        <f>COUNTIF('活動記録 '!$H$9:$M$85,【選択肢】!K35)</f>
        <v>0</v>
      </c>
    </row>
    <row r="36" spans="11:20" ht="18" customHeight="1">
      <c r="K36" s="241">
        <v>31</v>
      </c>
      <c r="L36" s="242" t="s">
        <v>392</v>
      </c>
      <c r="M36" s="242" t="s">
        <v>191</v>
      </c>
      <c r="N36" s="242" t="s">
        <v>44</v>
      </c>
      <c r="O36" s="242" t="s">
        <v>407</v>
      </c>
      <c r="P36" s="255">
        <f>COUNTIF('活動記録 '!$H$9:$M$85,【選択肢】!K36)</f>
        <v>0</v>
      </c>
    </row>
    <row r="37" spans="11:20" ht="18" customHeight="1">
      <c r="K37" s="241">
        <v>32</v>
      </c>
      <c r="L37" s="242" t="s">
        <v>392</v>
      </c>
      <c r="M37" s="242" t="s">
        <v>191</v>
      </c>
      <c r="N37" s="242" t="s">
        <v>45</v>
      </c>
      <c r="O37" s="242" t="s">
        <v>408</v>
      </c>
      <c r="P37" s="255">
        <f>COUNTIF('活動記録 '!$H$9:$M$85,【選択肢】!K37)</f>
        <v>0</v>
      </c>
    </row>
    <row r="38" spans="11:20" ht="18" customHeight="1">
      <c r="K38" s="241">
        <v>33</v>
      </c>
      <c r="L38" s="242" t="s">
        <v>392</v>
      </c>
      <c r="M38" s="242" t="s">
        <v>191</v>
      </c>
      <c r="N38" s="242" t="s">
        <v>46</v>
      </c>
      <c r="O38" s="242" t="s">
        <v>409</v>
      </c>
      <c r="P38" s="255">
        <f>COUNTIF('活動記録 '!$H$9:$M$85,【選択肢】!K38)</f>
        <v>0</v>
      </c>
    </row>
    <row r="39" spans="11:20" ht="18" customHeight="1">
      <c r="K39" s="241">
        <v>34</v>
      </c>
      <c r="L39" s="242" t="s">
        <v>392</v>
      </c>
      <c r="M39" s="242" t="s">
        <v>185</v>
      </c>
      <c r="N39" s="242" t="s">
        <v>410</v>
      </c>
      <c r="O39" s="242" t="s">
        <v>411</v>
      </c>
      <c r="P39" s="255">
        <f>COUNTIF('活動記録 '!$H$9:$M$85,【選択肢】!K39)</f>
        <v>0</v>
      </c>
    </row>
    <row r="40" spans="11:20" ht="18" customHeight="1">
      <c r="K40" s="241">
        <v>35</v>
      </c>
      <c r="L40" s="242" t="s">
        <v>392</v>
      </c>
      <c r="M40" s="242" t="s">
        <v>185</v>
      </c>
      <c r="N40" s="242" t="s">
        <v>412</v>
      </c>
      <c r="O40" s="242" t="s">
        <v>413</v>
      </c>
      <c r="P40" s="255">
        <f>COUNTIF('活動記録 '!$H$9:$M$85,【選択肢】!K40)</f>
        <v>0</v>
      </c>
    </row>
    <row r="41" spans="11:20" ht="18" customHeight="1">
      <c r="K41" s="241">
        <v>36</v>
      </c>
      <c r="L41" s="242" t="s">
        <v>392</v>
      </c>
      <c r="M41" s="242" t="s">
        <v>185</v>
      </c>
      <c r="N41" s="242" t="s">
        <v>414</v>
      </c>
      <c r="O41" s="242" t="s">
        <v>415</v>
      </c>
      <c r="P41" s="255">
        <f>COUNTIF('活動記録 '!$H$9:$M$85,【選択肢】!K41)</f>
        <v>0</v>
      </c>
    </row>
    <row r="42" spans="11:20" ht="18" customHeight="1">
      <c r="K42" s="241">
        <v>37</v>
      </c>
      <c r="L42" s="242" t="s">
        <v>392</v>
      </c>
      <c r="M42" s="242" t="s">
        <v>185</v>
      </c>
      <c r="N42" s="242" t="s">
        <v>416</v>
      </c>
      <c r="O42" s="242" t="s">
        <v>417</v>
      </c>
      <c r="P42" s="255">
        <f>COUNTIF('活動記録 '!$H$9:$M$85,【選択肢】!K42)</f>
        <v>0</v>
      </c>
      <c r="Q42" s="272" t="s">
        <v>418</v>
      </c>
    </row>
    <row r="43" spans="11:20" ht="18" customHeight="1">
      <c r="K43" s="241">
        <v>38</v>
      </c>
      <c r="L43" s="242" t="s">
        <v>392</v>
      </c>
      <c r="M43" s="242" t="s">
        <v>185</v>
      </c>
      <c r="N43" s="242" t="s">
        <v>419</v>
      </c>
      <c r="O43" s="273" t="s">
        <v>420</v>
      </c>
      <c r="P43" s="255">
        <f>COUNTIF('活動記録 '!$H$9:$M$85,【選択肢】!K43)</f>
        <v>0</v>
      </c>
      <c r="Q43" s="274" t="s">
        <v>421</v>
      </c>
      <c r="S43" s="275"/>
    </row>
    <row r="44" spans="11:20" ht="18" customHeight="1">
      <c r="K44" s="241">
        <v>39</v>
      </c>
      <c r="L44" s="242" t="s">
        <v>392</v>
      </c>
      <c r="M44" s="242" t="s">
        <v>191</v>
      </c>
      <c r="N44" s="242" t="s">
        <v>410</v>
      </c>
      <c r="O44" s="276" t="s">
        <v>422</v>
      </c>
      <c r="P44" s="255">
        <f>COUNTIF('活動記録 '!$H$9:$M$85,【選択肢】!K44)</f>
        <v>0</v>
      </c>
      <c r="Q44" s="277" t="s">
        <v>422</v>
      </c>
      <c r="R44" s="278"/>
      <c r="S44" s="244"/>
    </row>
    <row r="45" spans="11:20" ht="18" customHeight="1">
      <c r="K45" s="241">
        <v>40</v>
      </c>
      <c r="L45" s="242" t="s">
        <v>392</v>
      </c>
      <c r="M45" s="242" t="s">
        <v>191</v>
      </c>
      <c r="N45" s="242" t="s">
        <v>410</v>
      </c>
      <c r="O45" s="276" t="s">
        <v>423</v>
      </c>
      <c r="P45" s="255">
        <f>COUNTIF('活動記録 '!$H$9:$M$85,【選択肢】!K45)</f>
        <v>0</v>
      </c>
      <c r="Q45" s="277" t="s">
        <v>423</v>
      </c>
      <c r="R45" s="278"/>
      <c r="S45" s="244"/>
    </row>
    <row r="46" spans="11:20" ht="18" customHeight="1">
      <c r="K46" s="241">
        <v>41</v>
      </c>
      <c r="L46" s="242" t="s">
        <v>392</v>
      </c>
      <c r="M46" s="242" t="s">
        <v>191</v>
      </c>
      <c r="N46" s="242" t="s">
        <v>410</v>
      </c>
      <c r="O46" s="276" t="s">
        <v>424</v>
      </c>
      <c r="P46" s="255">
        <f>COUNTIF('活動記録 '!$H$9:$M$85,【選択肢】!K46)</f>
        <v>0</v>
      </c>
      <c r="Q46" s="277" t="s">
        <v>424</v>
      </c>
      <c r="R46" s="278"/>
      <c r="S46" s="244"/>
    </row>
    <row r="47" spans="11:20" ht="18" customHeight="1">
      <c r="K47" s="241">
        <v>42</v>
      </c>
      <c r="L47" s="242" t="s">
        <v>392</v>
      </c>
      <c r="M47" s="242" t="s">
        <v>191</v>
      </c>
      <c r="N47" s="242" t="s">
        <v>412</v>
      </c>
      <c r="O47" s="276" t="s">
        <v>425</v>
      </c>
      <c r="P47" s="255">
        <f>COUNTIF('活動記録 '!$H$9:$M$85,【選択肢】!K47)-3</f>
        <v>-3</v>
      </c>
      <c r="Q47" s="277" t="s">
        <v>425</v>
      </c>
      <c r="R47" s="278"/>
      <c r="S47" s="244"/>
    </row>
    <row r="48" spans="11:20" ht="18" customHeight="1">
      <c r="K48" s="241">
        <v>43</v>
      </c>
      <c r="L48" s="242" t="s">
        <v>392</v>
      </c>
      <c r="M48" s="242" t="s">
        <v>191</v>
      </c>
      <c r="N48" s="242" t="s">
        <v>412</v>
      </c>
      <c r="O48" s="276" t="s">
        <v>426</v>
      </c>
      <c r="P48" s="255">
        <f>COUNTIF('活動記録 '!$H$9:$M$85,【選択肢】!K48)</f>
        <v>0</v>
      </c>
      <c r="Q48" s="277" t="s">
        <v>426</v>
      </c>
      <c r="R48" s="278"/>
      <c r="S48" s="244"/>
    </row>
    <row r="49" spans="11:20" ht="18" customHeight="1">
      <c r="K49" s="241">
        <v>44</v>
      </c>
      <c r="L49" s="242" t="s">
        <v>392</v>
      </c>
      <c r="M49" s="242" t="s">
        <v>191</v>
      </c>
      <c r="N49" s="242" t="s">
        <v>412</v>
      </c>
      <c r="O49" s="276" t="s">
        <v>427</v>
      </c>
      <c r="P49" s="255">
        <f>COUNTIF('活動記録 '!$H$9:$M$85,【選択肢】!K49)</f>
        <v>0</v>
      </c>
      <c r="Q49" s="277" t="s">
        <v>427</v>
      </c>
      <c r="R49" s="278"/>
      <c r="S49" s="244"/>
    </row>
    <row r="50" spans="11:20" ht="18" customHeight="1">
      <c r="K50" s="241">
        <v>45</v>
      </c>
      <c r="L50" s="242" t="s">
        <v>392</v>
      </c>
      <c r="M50" s="242" t="s">
        <v>191</v>
      </c>
      <c r="N50" s="242" t="s">
        <v>414</v>
      </c>
      <c r="O50" s="276" t="s">
        <v>428</v>
      </c>
      <c r="P50" s="255">
        <f>COUNTIF('活動記録 '!$H$9:$M$85,【選択肢】!K50)</f>
        <v>0</v>
      </c>
      <c r="Q50" s="277" t="s">
        <v>428</v>
      </c>
      <c r="R50" s="278"/>
      <c r="S50" s="244"/>
    </row>
    <row r="51" spans="11:20" ht="18" customHeight="1">
      <c r="K51" s="241">
        <v>46</v>
      </c>
      <c r="L51" s="242" t="s">
        <v>392</v>
      </c>
      <c r="M51" s="242" t="s">
        <v>191</v>
      </c>
      <c r="N51" s="242" t="s">
        <v>414</v>
      </c>
      <c r="O51" s="276" t="s">
        <v>429</v>
      </c>
      <c r="P51" s="255">
        <f>COUNTIF('活動記録 '!$H$9:$M$85,【選択肢】!K51)</f>
        <v>0</v>
      </c>
      <c r="Q51" s="277" t="s">
        <v>429</v>
      </c>
      <c r="R51" s="278"/>
      <c r="S51" s="244"/>
    </row>
    <row r="52" spans="11:20" ht="18" customHeight="1">
      <c r="K52" s="241">
        <v>47</v>
      </c>
      <c r="L52" s="242" t="s">
        <v>392</v>
      </c>
      <c r="M52" s="242" t="s">
        <v>191</v>
      </c>
      <c r="N52" s="242" t="s">
        <v>414</v>
      </c>
      <c r="O52" s="276" t="s">
        <v>430</v>
      </c>
      <c r="P52" s="255">
        <f>COUNTIF('活動記録 '!$H$9:$M$85,【選択肢】!K52)</f>
        <v>0</v>
      </c>
      <c r="Q52" s="277" t="s">
        <v>430</v>
      </c>
      <c r="R52" s="278"/>
      <c r="S52" s="244"/>
    </row>
    <row r="53" spans="11:20" ht="18" customHeight="1">
      <c r="K53" s="241">
        <v>48</v>
      </c>
      <c r="L53" s="242" t="s">
        <v>392</v>
      </c>
      <c r="M53" s="242" t="s">
        <v>191</v>
      </c>
      <c r="N53" s="242" t="s">
        <v>416</v>
      </c>
      <c r="O53" s="276" t="s">
        <v>431</v>
      </c>
      <c r="P53" s="255">
        <f>COUNTIF('活動記録 '!$H$9:$M$85,【選択肢】!K53)</f>
        <v>0</v>
      </c>
      <c r="Q53" s="277" t="s">
        <v>431</v>
      </c>
      <c r="R53" s="278"/>
      <c r="S53" s="244"/>
    </row>
    <row r="54" spans="11:20" ht="18" customHeight="1">
      <c r="K54" s="241">
        <v>49</v>
      </c>
      <c r="L54" s="242" t="s">
        <v>392</v>
      </c>
      <c r="M54" s="242" t="s">
        <v>191</v>
      </c>
      <c r="N54" s="242" t="s">
        <v>416</v>
      </c>
      <c r="O54" s="276" t="s">
        <v>432</v>
      </c>
      <c r="P54" s="255">
        <f>COUNTIF('活動記録 '!$H$9:$M$85,【選択肢】!K54)</f>
        <v>0</v>
      </c>
      <c r="Q54" s="277" t="s">
        <v>432</v>
      </c>
      <c r="R54" s="278"/>
      <c r="S54" s="244"/>
    </row>
    <row r="55" spans="11:20" ht="18" customHeight="1">
      <c r="K55" s="241">
        <v>50</v>
      </c>
      <c r="L55" s="242" t="s">
        <v>392</v>
      </c>
      <c r="M55" s="242" t="s">
        <v>191</v>
      </c>
      <c r="N55" s="242" t="s">
        <v>419</v>
      </c>
      <c r="O55" s="276" t="s">
        <v>433</v>
      </c>
      <c r="P55" s="255">
        <f>COUNTIF('活動記録 '!$H$9:$M$85,【選択肢】!K55)</f>
        <v>0</v>
      </c>
      <c r="Q55" s="277" t="s">
        <v>433</v>
      </c>
      <c r="R55" s="279" t="s">
        <v>418</v>
      </c>
      <c r="S55" s="244"/>
    </row>
    <row r="56" spans="11:20" ht="18" customHeight="1">
      <c r="K56" s="241">
        <v>51</v>
      </c>
      <c r="L56" s="242" t="s">
        <v>392</v>
      </c>
      <c r="M56" s="242" t="s">
        <v>194</v>
      </c>
      <c r="N56" s="242" t="s">
        <v>194</v>
      </c>
      <c r="O56" s="280" t="s">
        <v>434</v>
      </c>
      <c r="P56" s="255">
        <f>COUNTIF('活動記録 '!$H$9:$M$85,【選択肢】!K56)</f>
        <v>0</v>
      </c>
      <c r="Q56" s="939" t="s">
        <v>1440</v>
      </c>
      <c r="R56" s="236" t="s">
        <v>435</v>
      </c>
      <c r="S56" s="282"/>
      <c r="T56" s="275"/>
    </row>
    <row r="57" spans="11:20" ht="18" customHeight="1">
      <c r="K57" s="241">
        <v>52</v>
      </c>
      <c r="L57" s="242" t="s">
        <v>392</v>
      </c>
      <c r="M57" s="242" t="s">
        <v>436</v>
      </c>
      <c r="N57" s="242" t="s">
        <v>436</v>
      </c>
      <c r="O57" s="242" t="s">
        <v>437</v>
      </c>
      <c r="P57" s="255">
        <f>COUNTIF('活動記録 '!$H$9:$M$85,【選択肢】!K57)</f>
        <v>0</v>
      </c>
      <c r="Q57" s="941" t="s">
        <v>1426</v>
      </c>
      <c r="R57" s="283" t="s">
        <v>438</v>
      </c>
      <c r="S57" s="284"/>
      <c r="T57" s="285"/>
    </row>
    <row r="58" spans="11:20" ht="18" customHeight="1">
      <c r="K58" s="241">
        <v>53</v>
      </c>
      <c r="L58" s="242" t="s">
        <v>392</v>
      </c>
      <c r="M58" s="242" t="s">
        <v>436</v>
      </c>
      <c r="N58" s="242" t="s">
        <v>436</v>
      </c>
      <c r="O58" s="341" t="s">
        <v>530</v>
      </c>
      <c r="P58" s="255">
        <f>COUNTIF('活動記録 '!$H$9:$M$85,【選択肢】!K58)</f>
        <v>0</v>
      </c>
      <c r="Q58" s="941" t="s">
        <v>1441</v>
      </c>
      <c r="R58" s="341" t="s">
        <v>1473</v>
      </c>
      <c r="S58" s="284"/>
      <c r="T58" s="285"/>
    </row>
    <row r="59" spans="11:20" ht="18" customHeight="1">
      <c r="K59" s="241">
        <v>54</v>
      </c>
      <c r="L59" s="242" t="s">
        <v>392</v>
      </c>
      <c r="M59" s="242" t="s">
        <v>436</v>
      </c>
      <c r="N59" s="242" t="s">
        <v>436</v>
      </c>
      <c r="O59" s="242" t="s">
        <v>439</v>
      </c>
      <c r="P59" s="255">
        <f>COUNTIF('活動記録 '!$H$9:$M$85,【選択肢】!K59)</f>
        <v>0</v>
      </c>
      <c r="Q59" s="941" t="s">
        <v>1430</v>
      </c>
      <c r="R59" s="286" t="s">
        <v>440</v>
      </c>
      <c r="S59" s="284"/>
      <c r="T59" s="285"/>
    </row>
    <row r="60" spans="11:20" ht="18" customHeight="1">
      <c r="K60" s="241">
        <v>55</v>
      </c>
      <c r="L60" s="242" t="s">
        <v>392</v>
      </c>
      <c r="M60" s="242" t="s">
        <v>436</v>
      </c>
      <c r="N60" s="242" t="s">
        <v>436</v>
      </c>
      <c r="O60" s="242" t="s">
        <v>441</v>
      </c>
      <c r="P60" s="255">
        <f>COUNTIF('活動記録 '!$H$9:$M$85,【選択肢】!K60)</f>
        <v>0</v>
      </c>
      <c r="Q60" s="941" t="s">
        <v>1442</v>
      </c>
      <c r="R60" s="286" t="s">
        <v>442</v>
      </c>
      <c r="S60" s="284"/>
      <c r="T60" s="285"/>
    </row>
    <row r="61" spans="11:20" ht="18" customHeight="1">
      <c r="K61" s="241">
        <v>56</v>
      </c>
      <c r="L61" s="242" t="s">
        <v>392</v>
      </c>
      <c r="M61" s="242" t="s">
        <v>436</v>
      </c>
      <c r="N61" s="242" t="s">
        <v>436</v>
      </c>
      <c r="O61" s="242" t="s">
        <v>443</v>
      </c>
      <c r="P61" s="255">
        <f>COUNTIF('活動記録 '!$H$9:$M$85,【選択肢】!K61)</f>
        <v>0</v>
      </c>
      <c r="Q61" s="941" t="s">
        <v>1434</v>
      </c>
      <c r="R61" s="286" t="s">
        <v>444</v>
      </c>
      <c r="S61" s="284"/>
      <c r="T61" s="285"/>
    </row>
    <row r="62" spans="11:20" ht="18" customHeight="1">
      <c r="K62" s="241">
        <v>57</v>
      </c>
      <c r="L62" s="242" t="s">
        <v>392</v>
      </c>
      <c r="M62" s="242" t="s">
        <v>436</v>
      </c>
      <c r="N62" s="242" t="s">
        <v>436</v>
      </c>
      <c r="O62" s="242" t="s">
        <v>487</v>
      </c>
      <c r="P62" s="255">
        <f>COUNTIF('活動記録 '!$H$9:$M$85,【選択肢】!K62)</f>
        <v>0</v>
      </c>
      <c r="Q62" s="942" t="s">
        <v>1443</v>
      </c>
      <c r="R62" s="286" t="s">
        <v>488</v>
      </c>
      <c r="S62" s="284"/>
      <c r="T62" s="285"/>
    </row>
    <row r="63" spans="11:20" ht="18" customHeight="1">
      <c r="K63" s="241">
        <v>58</v>
      </c>
      <c r="L63" s="242" t="s">
        <v>392</v>
      </c>
      <c r="M63" s="242" t="s">
        <v>436</v>
      </c>
      <c r="N63" s="242" t="s">
        <v>436</v>
      </c>
      <c r="O63" s="242" t="s">
        <v>445</v>
      </c>
      <c r="P63" s="255">
        <f>COUNTIF('活動記録 '!$H$9:$M$85,【選択肢】!K63)</f>
        <v>0</v>
      </c>
      <c r="Q63" s="942" t="s">
        <v>1438</v>
      </c>
      <c r="R63" s="286" t="s">
        <v>446</v>
      </c>
      <c r="S63" s="284"/>
      <c r="T63" s="285"/>
    </row>
    <row r="64" spans="11:20" ht="18" customHeight="1">
      <c r="K64" s="241">
        <v>59</v>
      </c>
      <c r="L64" s="242" t="s">
        <v>392</v>
      </c>
      <c r="M64" s="242" t="s">
        <v>436</v>
      </c>
      <c r="N64" s="242" t="s">
        <v>436</v>
      </c>
      <c r="O64" s="242" t="s">
        <v>447</v>
      </c>
      <c r="P64" s="255">
        <f>COUNTIF('活動記録 '!$H$9:$M$85,【選択肢】!K64)</f>
        <v>0</v>
      </c>
      <c r="Q64" s="281"/>
      <c r="R64" s="943" t="s">
        <v>448</v>
      </c>
      <c r="S64" s="279" t="s">
        <v>418</v>
      </c>
      <c r="T64" s="285"/>
    </row>
    <row r="65" spans="11:20" ht="18" customHeight="1">
      <c r="K65" s="241">
        <v>60</v>
      </c>
      <c r="L65" s="242" t="s">
        <v>392</v>
      </c>
      <c r="M65" s="242" t="s">
        <v>436</v>
      </c>
      <c r="N65" s="242" t="s">
        <v>436</v>
      </c>
      <c r="O65" s="242" t="s">
        <v>534</v>
      </c>
      <c r="P65" s="255">
        <f>COUNTIF('活動記録 '!$H$9:$M$85,【選択肢】!K65)</f>
        <v>0</v>
      </c>
      <c r="R65" s="944"/>
      <c r="S65" s="236" t="s">
        <v>449</v>
      </c>
      <c r="T65" s="282"/>
    </row>
    <row r="66" spans="11:20" ht="18" customHeight="1">
      <c r="K66" s="241">
        <v>61</v>
      </c>
      <c r="L66" s="242" t="s">
        <v>450</v>
      </c>
      <c r="M66" s="242" t="s">
        <v>191</v>
      </c>
      <c r="N66" s="242" t="s">
        <v>44</v>
      </c>
      <c r="O66" s="242" t="s">
        <v>451</v>
      </c>
      <c r="P66" s="255">
        <f>COUNTIF('活動記録 '!$H$9:$M$85,【選択肢】!K66)</f>
        <v>0</v>
      </c>
      <c r="S66" s="283" t="s">
        <v>452</v>
      </c>
      <c r="T66" s="284"/>
    </row>
    <row r="67" spans="11:20" ht="18" customHeight="1">
      <c r="K67" s="241">
        <v>62</v>
      </c>
      <c r="L67" s="242" t="s">
        <v>450</v>
      </c>
      <c r="M67" s="242" t="s">
        <v>191</v>
      </c>
      <c r="N67" s="242" t="s">
        <v>44</v>
      </c>
      <c r="O67" s="242" t="s">
        <v>453</v>
      </c>
      <c r="P67" s="255">
        <f>COUNTIF('活動記録 '!$H$9:$M$85,【選択肢】!K67)</f>
        <v>0</v>
      </c>
      <c r="S67" s="286" t="s">
        <v>454</v>
      </c>
      <c r="T67" s="284"/>
    </row>
    <row r="68" spans="11:20" ht="18" customHeight="1">
      <c r="K68" s="241">
        <v>63</v>
      </c>
      <c r="L68" s="242" t="s">
        <v>450</v>
      </c>
      <c r="M68" s="242" t="s">
        <v>191</v>
      </c>
      <c r="N68" s="242" t="s">
        <v>45</v>
      </c>
      <c r="O68" s="242" t="s">
        <v>455</v>
      </c>
      <c r="P68" s="255">
        <f>COUNTIF('活動記録 '!$H$9:$M$85,【選択肢】!K68)</f>
        <v>0</v>
      </c>
      <c r="S68" s="286" t="s">
        <v>456</v>
      </c>
      <c r="T68" s="284"/>
    </row>
    <row r="69" spans="11:20" ht="18" customHeight="1">
      <c r="K69" s="241">
        <v>64</v>
      </c>
      <c r="L69" s="242" t="s">
        <v>450</v>
      </c>
      <c r="M69" s="242" t="s">
        <v>191</v>
      </c>
      <c r="N69" s="242" t="s">
        <v>45</v>
      </c>
      <c r="O69" s="242" t="s">
        <v>457</v>
      </c>
      <c r="P69" s="255">
        <f>COUNTIF('活動記録 '!$H$9:$M$85,【選択肢】!K69)</f>
        <v>0</v>
      </c>
      <c r="S69" s="286" t="s">
        <v>458</v>
      </c>
      <c r="T69" s="284"/>
    </row>
    <row r="70" spans="11:20" ht="18" customHeight="1">
      <c r="K70" s="241">
        <v>65</v>
      </c>
      <c r="L70" s="242" t="s">
        <v>450</v>
      </c>
      <c r="M70" s="242" t="s">
        <v>191</v>
      </c>
      <c r="N70" s="242" t="s">
        <v>46</v>
      </c>
      <c r="O70" s="242" t="s">
        <v>459</v>
      </c>
      <c r="P70" s="255">
        <f>COUNTIF('活動記録 '!$H$9:$M$85,【選択肢】!K70)</f>
        <v>0</v>
      </c>
      <c r="S70" s="286" t="s">
        <v>460</v>
      </c>
      <c r="T70" s="284"/>
    </row>
    <row r="71" spans="11:20" ht="18" customHeight="1">
      <c r="K71" s="287">
        <v>66</v>
      </c>
      <c r="L71" s="273" t="s">
        <v>450</v>
      </c>
      <c r="M71" s="273" t="s">
        <v>191</v>
      </c>
      <c r="N71" s="273" t="s">
        <v>46</v>
      </c>
      <c r="O71" s="273" t="s">
        <v>461</v>
      </c>
      <c r="P71" s="255">
        <f>COUNTIF('活動記録 '!$H$9:$M$85,【選択肢】!K71)</f>
        <v>0</v>
      </c>
      <c r="S71" s="945" t="s">
        <v>462</v>
      </c>
      <c r="T71" s="284"/>
    </row>
    <row r="72" spans="11:20">
      <c r="K72" s="938">
        <v>101</v>
      </c>
      <c r="L72" s="938" t="s">
        <v>392</v>
      </c>
      <c r="M72" s="938" t="s">
        <v>191</v>
      </c>
      <c r="N72" s="938" t="s">
        <v>412</v>
      </c>
      <c r="O72" s="939" t="s">
        <v>1424</v>
      </c>
      <c r="P72" s="1043">
        <f>COUNTIF('活動記録 '!$H$9:$M$85,【選択肢】!K72)</f>
        <v>0</v>
      </c>
      <c r="S72" s="946" t="s">
        <v>1444</v>
      </c>
    </row>
    <row r="73" spans="11:20">
      <c r="K73" s="940">
        <v>102</v>
      </c>
      <c r="L73" s="938" t="s">
        <v>392</v>
      </c>
      <c r="M73" s="938" t="s">
        <v>191</v>
      </c>
      <c r="N73" s="940" t="s">
        <v>1425</v>
      </c>
      <c r="O73" s="941" t="s">
        <v>1426</v>
      </c>
      <c r="P73" s="1043">
        <f>COUNTIF('活動記録 '!$H$9:$M$85,【選択肢】!K73)</f>
        <v>0</v>
      </c>
      <c r="S73" s="944"/>
    </row>
    <row r="74" spans="11:20">
      <c r="K74" s="940">
        <v>103</v>
      </c>
      <c r="L74" s="938" t="s">
        <v>392</v>
      </c>
      <c r="M74" s="938" t="s">
        <v>191</v>
      </c>
      <c r="N74" s="940" t="s">
        <v>1427</v>
      </c>
      <c r="O74" s="941" t="s">
        <v>1428</v>
      </c>
      <c r="P74" s="1043">
        <f>COUNTIF('活動記録 '!$H$9:$M$85,【選択肢】!K74)</f>
        <v>0</v>
      </c>
    </row>
    <row r="75" spans="11:20">
      <c r="K75" s="940">
        <v>104</v>
      </c>
      <c r="L75" s="938" t="s">
        <v>392</v>
      </c>
      <c r="M75" s="938" t="s">
        <v>191</v>
      </c>
      <c r="N75" s="940" t="s">
        <v>1429</v>
      </c>
      <c r="O75" s="941" t="s">
        <v>1431</v>
      </c>
      <c r="P75" s="1043">
        <f>COUNTIF('活動記録 '!$H$9:$M$85,【選択肢】!K75)</f>
        <v>0</v>
      </c>
    </row>
    <row r="76" spans="11:20">
      <c r="K76" s="940">
        <v>105</v>
      </c>
      <c r="L76" s="938" t="s">
        <v>392</v>
      </c>
      <c r="M76" s="938" t="s">
        <v>191</v>
      </c>
      <c r="N76" s="940" t="s">
        <v>1432</v>
      </c>
      <c r="O76" s="941" t="s">
        <v>1433</v>
      </c>
      <c r="P76" s="1043">
        <f>COUNTIF('活動記録 '!$H$9:$M$85,【選択肢】!K76)</f>
        <v>0</v>
      </c>
    </row>
    <row r="77" spans="11:20">
      <c r="K77" s="940">
        <v>106</v>
      </c>
      <c r="L77" s="938" t="s">
        <v>392</v>
      </c>
      <c r="M77" s="938" t="s">
        <v>191</v>
      </c>
      <c r="N77" s="940" t="s">
        <v>1429</v>
      </c>
      <c r="O77" s="941" t="s">
        <v>1435</v>
      </c>
      <c r="P77" s="1043">
        <f>COUNTIF('活動記録 '!$H$9:$M$85,【選択肢】!K77)</f>
        <v>0</v>
      </c>
    </row>
    <row r="78" spans="11:20">
      <c r="K78" s="940">
        <v>107</v>
      </c>
      <c r="L78" s="938" t="s">
        <v>392</v>
      </c>
      <c r="M78" s="938" t="s">
        <v>191</v>
      </c>
      <c r="N78" s="940" t="s">
        <v>1429</v>
      </c>
      <c r="O78" s="942" t="s">
        <v>1436</v>
      </c>
      <c r="P78" s="1043">
        <f>COUNTIF('活動記録 '!$H$9:$M$85,【選択肢】!K78)</f>
        <v>0</v>
      </c>
    </row>
    <row r="79" spans="11:20">
      <c r="K79" s="940">
        <v>108</v>
      </c>
      <c r="L79" s="940" t="s">
        <v>1437</v>
      </c>
      <c r="M79" s="938" t="s">
        <v>191</v>
      </c>
      <c r="N79" s="940" t="s">
        <v>295</v>
      </c>
      <c r="O79" s="942" t="s">
        <v>1438</v>
      </c>
      <c r="P79" s="1043">
        <f>COUNTIF('活動記録 '!$H$9:$M$85,【選択肢】!K79)</f>
        <v>0</v>
      </c>
    </row>
    <row r="80" spans="11:20">
      <c r="K80" s="289"/>
      <c r="L80" s="289"/>
      <c r="M80" s="289"/>
      <c r="N80" s="289"/>
      <c r="O80" s="289"/>
      <c r="P80" s="288"/>
    </row>
    <row r="81" spans="11:16">
      <c r="K81" s="290"/>
      <c r="L81" s="290"/>
      <c r="M81" s="290" t="s">
        <v>463</v>
      </c>
      <c r="N81" s="290"/>
      <c r="O81" s="290"/>
      <c r="P81" s="291"/>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M77"/>
  <sheetViews>
    <sheetView view="pageBreakPreview" zoomScaleNormal="70" zoomScaleSheetLayoutView="100" workbookViewId="0">
      <selection activeCell="D1" sqref="D1"/>
    </sheetView>
  </sheetViews>
  <sheetFormatPr defaultColWidth="9" defaultRowHeight="12"/>
  <cols>
    <col min="1" max="1" width="6.75" style="733" customWidth="1"/>
    <col min="2" max="2" width="7" style="733" customWidth="1"/>
    <col min="3" max="3" width="11.25" style="733" customWidth="1"/>
    <col min="4" max="4" width="9.625" style="733" customWidth="1"/>
    <col min="5" max="5" width="7.5" style="734" customWidth="1"/>
    <col min="6" max="6" width="19.125" style="733" customWidth="1"/>
    <col min="7" max="8" width="4" style="733" customWidth="1"/>
    <col min="9" max="23" width="4" style="734" customWidth="1"/>
    <col min="24" max="26" width="6.875" style="733" customWidth="1"/>
    <col min="27" max="27" width="8.375" style="734" customWidth="1"/>
    <col min="28" max="32" width="8.375" style="733" customWidth="1"/>
    <col min="33" max="38" width="8.25" style="733" customWidth="1"/>
    <col min="39" max="44" width="6.125" style="733" customWidth="1"/>
    <col min="45" max="49" width="9.625" style="734" customWidth="1"/>
    <col min="50" max="53" width="9.625" style="733" customWidth="1"/>
    <col min="54" max="54" width="9.625" style="734" customWidth="1"/>
    <col min="55" max="59" width="9.625" style="733" customWidth="1"/>
    <col min="60" max="60" width="4" style="733" customWidth="1"/>
    <col min="61" max="74" width="4" style="734" customWidth="1"/>
    <col min="75" max="79" width="4" style="733" customWidth="1"/>
    <col min="80" max="98" width="10.625" style="733" customWidth="1"/>
    <col min="99" max="100" width="4" style="733" customWidth="1"/>
    <col min="101" max="101" width="4.125" style="733" customWidth="1"/>
    <col min="102" max="102" width="4" style="733" customWidth="1"/>
    <col min="103" max="103" width="4.125" style="733" customWidth="1"/>
    <col min="104" max="104" width="4" style="733" customWidth="1"/>
    <col min="105" max="105" width="4.125" style="733" customWidth="1"/>
    <col min="106" max="106" width="4" style="733" customWidth="1"/>
    <col min="107" max="107" width="4.125" style="733" customWidth="1"/>
    <col min="108" max="108" width="4" style="733" customWidth="1"/>
    <col min="109" max="109" width="4.125" style="733" customWidth="1"/>
    <col min="110" max="110" width="4" style="733" customWidth="1"/>
    <col min="111" max="111" width="4.125" style="733" customWidth="1"/>
    <col min="112" max="115" width="4" style="733" customWidth="1"/>
    <col min="116" max="134" width="4" style="734" customWidth="1"/>
    <col min="135" max="143" width="4" style="733" customWidth="1"/>
    <col min="144" max="149" width="5" style="733" customWidth="1"/>
    <col min="150" max="150" width="4" style="733" customWidth="1"/>
    <col min="151" max="151" width="5" style="733" customWidth="1"/>
    <col min="152" max="155" width="8.25" style="733" customWidth="1"/>
    <col min="156" max="156" width="5" style="733" customWidth="1"/>
    <col min="157" max="160" width="8.25" style="733" customWidth="1"/>
    <col min="161" max="161" width="5" style="733" customWidth="1"/>
    <col min="162" max="165" width="8.25" style="733" customWidth="1"/>
    <col min="166" max="166" width="4.875" style="733" customWidth="1"/>
    <col min="167" max="168" width="8.25" style="733" customWidth="1"/>
    <col min="169" max="169" width="5" style="733" customWidth="1"/>
    <col min="170" max="16384" width="9" style="733"/>
  </cols>
  <sheetData>
    <row r="1" spans="1:169">
      <c r="D1" s="817" t="s">
        <v>1310</v>
      </c>
      <c r="E1" s="817"/>
      <c r="CB1" s="818"/>
      <c r="CC1" s="818"/>
      <c r="CD1" s="818"/>
      <c r="CJ1" s="818"/>
      <c r="CK1" s="818"/>
      <c r="CN1" s="818"/>
      <c r="CO1" s="818"/>
      <c r="DH1" s="818"/>
      <c r="DI1" s="818"/>
      <c r="DJ1" s="818"/>
    </row>
    <row r="2" spans="1:169" ht="21" customHeight="1">
      <c r="D2" s="817" t="s">
        <v>1309</v>
      </c>
      <c r="E2" s="817"/>
    </row>
    <row r="3" spans="1:169" ht="21" customHeight="1">
      <c r="D3" s="817" t="s">
        <v>474</v>
      </c>
      <c r="E3" s="817"/>
      <c r="ET3" s="816"/>
    </row>
    <row r="4" spans="1:169" s="815" customFormat="1" ht="20.25" customHeight="1">
      <c r="D4" s="2266" t="s">
        <v>612</v>
      </c>
      <c r="E4" s="2266" t="s">
        <v>610</v>
      </c>
      <c r="F4" s="2266" t="s">
        <v>608</v>
      </c>
      <c r="G4" s="2268" t="s">
        <v>1308</v>
      </c>
      <c r="H4" s="2268"/>
      <c r="I4" s="2268" t="s">
        <v>1307</v>
      </c>
      <c r="J4" s="2268"/>
      <c r="K4" s="2268"/>
      <c r="L4" s="2268"/>
      <c r="M4" s="2268"/>
      <c r="N4" s="2268" t="s">
        <v>1306</v>
      </c>
      <c r="O4" s="2268"/>
      <c r="P4" s="2268"/>
      <c r="Q4" s="2268"/>
      <c r="R4" s="2268"/>
      <c r="S4" s="2268"/>
      <c r="T4" s="2268"/>
      <c r="U4" s="2268"/>
      <c r="V4" s="2268"/>
      <c r="W4" s="2268"/>
      <c r="X4" s="2284" t="s">
        <v>1305</v>
      </c>
      <c r="Y4" s="2284"/>
      <c r="Z4" s="2284"/>
      <c r="AA4" s="2268" t="s">
        <v>1304</v>
      </c>
      <c r="AB4" s="2268"/>
      <c r="AC4" s="2268"/>
      <c r="AD4" s="2268"/>
      <c r="AE4" s="2268"/>
      <c r="AF4" s="2268"/>
      <c r="AG4" s="2268" t="s">
        <v>1303</v>
      </c>
      <c r="AH4" s="2268"/>
      <c r="AI4" s="2268"/>
      <c r="AJ4" s="2268"/>
      <c r="AK4" s="2283"/>
      <c r="AL4" s="2283"/>
      <c r="AM4" s="2273" t="s">
        <v>1302</v>
      </c>
      <c r="AN4" s="2273"/>
      <c r="AO4" s="2273"/>
      <c r="AP4" s="2273" t="s">
        <v>1301</v>
      </c>
      <c r="AQ4" s="2273"/>
      <c r="AR4" s="2273"/>
      <c r="AS4" s="2274" t="s">
        <v>1300</v>
      </c>
      <c r="AT4" s="2275"/>
      <c r="AU4" s="2275"/>
      <c r="AV4" s="2275"/>
      <c r="AW4" s="2275"/>
      <c r="AX4" s="2275"/>
      <c r="AY4" s="2275"/>
      <c r="AZ4" s="2275"/>
      <c r="BA4" s="2275"/>
      <c r="BB4" s="2275"/>
      <c r="BC4" s="2275"/>
      <c r="BD4" s="2275"/>
      <c r="BE4" s="2275"/>
      <c r="BF4" s="2275"/>
      <c r="BG4" s="2276"/>
      <c r="BH4" s="2266" t="s">
        <v>1299</v>
      </c>
      <c r="BI4" s="2268" t="s">
        <v>88</v>
      </c>
      <c r="BJ4" s="2268"/>
      <c r="BK4" s="2268"/>
      <c r="BL4" s="2268"/>
      <c r="BM4" s="2284" t="s">
        <v>1298</v>
      </c>
      <c r="BN4" s="2284"/>
      <c r="BO4" s="2284"/>
      <c r="BP4" s="2284"/>
      <c r="BQ4" s="2284"/>
      <c r="BR4" s="2284"/>
      <c r="BS4" s="2284"/>
      <c r="BT4" s="2284"/>
      <c r="BU4" s="2285" t="s">
        <v>1297</v>
      </c>
      <c r="BV4" s="2273" t="s">
        <v>1296</v>
      </c>
      <c r="BW4" s="2273"/>
      <c r="BX4" s="2273"/>
      <c r="BY4" s="2273"/>
      <c r="BZ4" s="2273"/>
      <c r="CA4" s="2273"/>
      <c r="CB4" s="2268" t="s">
        <v>1295</v>
      </c>
      <c r="CC4" s="2268"/>
      <c r="CD4" s="2268"/>
      <c r="CE4" s="2268"/>
      <c r="CF4" s="2268"/>
      <c r="CG4" s="2268"/>
      <c r="CH4" s="2268"/>
      <c r="CI4" s="2268" t="s">
        <v>1294</v>
      </c>
      <c r="CJ4" s="2268"/>
      <c r="CK4" s="2268"/>
      <c r="CL4" s="2268"/>
      <c r="CM4" s="2268"/>
      <c r="CN4" s="2268"/>
      <c r="CO4" s="2268"/>
      <c r="CP4" s="2268"/>
      <c r="CQ4" s="2268"/>
      <c r="CR4" s="2268"/>
      <c r="CS4" s="2268"/>
      <c r="CT4" s="2283"/>
      <c r="CU4" s="2269" t="s">
        <v>102</v>
      </c>
      <c r="CV4" s="2270"/>
      <c r="CW4" s="2270"/>
      <c r="CX4" s="2270"/>
      <c r="CY4" s="2270"/>
      <c r="CZ4" s="2270"/>
      <c r="DA4" s="2270"/>
      <c r="DB4" s="2270"/>
      <c r="DC4" s="2270"/>
      <c r="DD4" s="2270"/>
      <c r="DE4" s="2270"/>
      <c r="DF4" s="2270"/>
      <c r="DG4" s="2270"/>
      <c r="DH4" s="2270"/>
      <c r="DI4" s="2270"/>
      <c r="DJ4" s="2270"/>
      <c r="DK4" s="2270"/>
      <c r="DL4" s="2270"/>
      <c r="DM4" s="2270"/>
      <c r="DN4" s="2267"/>
      <c r="DO4" s="2280" t="s">
        <v>25</v>
      </c>
      <c r="DP4" s="2281"/>
      <c r="DQ4" s="2281"/>
      <c r="DR4" s="2281"/>
      <c r="DS4" s="2281"/>
      <c r="DT4" s="2281"/>
      <c r="DU4" s="2281"/>
      <c r="DV4" s="2281"/>
      <c r="DW4" s="2281"/>
      <c r="DX4" s="2281"/>
      <c r="DY4" s="2281"/>
      <c r="DZ4" s="2281"/>
      <c r="EA4" s="2281"/>
      <c r="EB4" s="2281"/>
      <c r="EC4" s="2281"/>
      <c r="ED4" s="2281"/>
      <c r="EE4" s="2281"/>
      <c r="EF4" s="2281"/>
      <c r="EG4" s="2281"/>
      <c r="EH4" s="2281"/>
      <c r="EI4" s="2281"/>
      <c r="EJ4" s="2281"/>
      <c r="EK4" s="2281"/>
      <c r="EL4" s="2281"/>
      <c r="EM4" s="2282"/>
      <c r="EN4" s="2271" t="s">
        <v>1288</v>
      </c>
      <c r="EO4" s="2271"/>
      <c r="EP4" s="2271"/>
      <c r="EQ4" s="2271"/>
      <c r="ER4" s="2271"/>
      <c r="ES4" s="2271"/>
      <c r="ET4" s="2277" t="s">
        <v>1293</v>
      </c>
      <c r="EU4" s="2271" t="s">
        <v>615</v>
      </c>
      <c r="EV4" s="2271"/>
      <c r="EW4" s="2271"/>
      <c r="EX4" s="2271"/>
      <c r="EY4" s="2271"/>
      <c r="EZ4" s="2271"/>
      <c r="FA4" s="2271"/>
      <c r="FB4" s="2271"/>
      <c r="FC4" s="2271"/>
      <c r="FD4" s="2271"/>
      <c r="FE4" s="2271"/>
      <c r="FF4" s="2271"/>
      <c r="FG4" s="2271"/>
      <c r="FH4" s="2271"/>
      <c r="FI4" s="2271"/>
      <c r="FJ4" s="2271"/>
      <c r="FK4" s="2271"/>
      <c r="FL4" s="2271"/>
      <c r="FM4" s="2271"/>
    </row>
    <row r="5" spans="1:169" s="807" customFormat="1" ht="29.25" customHeight="1">
      <c r="D5" s="2266"/>
      <c r="E5" s="2266"/>
      <c r="F5" s="2266"/>
      <c r="G5" s="2268"/>
      <c r="H5" s="2268"/>
      <c r="I5" s="2266" t="s">
        <v>243</v>
      </c>
      <c r="J5" s="2268" t="s">
        <v>1292</v>
      </c>
      <c r="K5" s="2268"/>
      <c r="L5" s="2268"/>
      <c r="M5" s="2268"/>
      <c r="N5" s="2266" t="s">
        <v>243</v>
      </c>
      <c r="O5" s="2269" t="s">
        <v>1292</v>
      </c>
      <c r="P5" s="2270"/>
      <c r="Q5" s="2270"/>
      <c r="R5" s="2270"/>
      <c r="S5" s="2270"/>
      <c r="T5" s="2270"/>
      <c r="U5" s="2270"/>
      <c r="V5" s="2270"/>
      <c r="W5" s="2267"/>
      <c r="X5" s="2284"/>
      <c r="Y5" s="2284"/>
      <c r="Z5" s="2284"/>
      <c r="AA5" s="2273" t="s">
        <v>102</v>
      </c>
      <c r="AB5" s="2273"/>
      <c r="AC5" s="2273" t="s">
        <v>1291</v>
      </c>
      <c r="AD5" s="2273"/>
      <c r="AE5" s="2273" t="s">
        <v>103</v>
      </c>
      <c r="AF5" s="2273"/>
      <c r="AG5" s="814"/>
      <c r="AH5" s="813"/>
      <c r="AI5" s="813"/>
      <c r="AJ5" s="812"/>
      <c r="AK5" s="811"/>
      <c r="AL5" s="810"/>
      <c r="AM5" s="2273"/>
      <c r="AN5" s="2273"/>
      <c r="AO5" s="2273"/>
      <c r="AP5" s="2273"/>
      <c r="AQ5" s="2273"/>
      <c r="AR5" s="2273"/>
      <c r="AS5" s="2268" t="s">
        <v>102</v>
      </c>
      <c r="AT5" s="2268"/>
      <c r="AU5" s="2268"/>
      <c r="AV5" s="2268"/>
      <c r="AW5" s="2268"/>
      <c r="AX5" s="2269" t="s">
        <v>1290</v>
      </c>
      <c r="AY5" s="2270"/>
      <c r="AZ5" s="2270"/>
      <c r="BA5" s="2270"/>
      <c r="BB5" s="2267"/>
      <c r="BC5" s="2274" t="s">
        <v>1288</v>
      </c>
      <c r="BD5" s="2275"/>
      <c r="BE5" s="2275"/>
      <c r="BF5" s="2275"/>
      <c r="BG5" s="2276"/>
      <c r="BH5" s="2266"/>
      <c r="BI5" s="2268"/>
      <c r="BJ5" s="2268"/>
      <c r="BK5" s="2268"/>
      <c r="BL5" s="2268"/>
      <c r="BM5" s="2284"/>
      <c r="BN5" s="2284"/>
      <c r="BO5" s="2284"/>
      <c r="BP5" s="2284"/>
      <c r="BQ5" s="2284"/>
      <c r="BR5" s="2284"/>
      <c r="BS5" s="2284"/>
      <c r="BT5" s="2284"/>
      <c r="BU5" s="2286"/>
      <c r="BV5" s="2273"/>
      <c r="BW5" s="2273"/>
      <c r="BX5" s="2273"/>
      <c r="BY5" s="2273"/>
      <c r="BZ5" s="2273"/>
      <c r="CA5" s="2273"/>
      <c r="CB5" s="2268"/>
      <c r="CC5" s="2268"/>
      <c r="CD5" s="2268"/>
      <c r="CE5" s="2268"/>
      <c r="CF5" s="2268"/>
      <c r="CG5" s="2268"/>
      <c r="CH5" s="2283"/>
      <c r="CI5" s="2284" t="s">
        <v>1289</v>
      </c>
      <c r="CJ5" s="2284"/>
      <c r="CK5" s="2284"/>
      <c r="CL5" s="2284"/>
      <c r="CM5" s="2284" t="s">
        <v>1288</v>
      </c>
      <c r="CN5" s="2284"/>
      <c r="CO5" s="2284"/>
      <c r="CP5" s="2284"/>
      <c r="CQ5" s="2277" t="s">
        <v>963</v>
      </c>
      <c r="CR5" s="2285" t="s">
        <v>1287</v>
      </c>
      <c r="CS5" s="2285" t="s">
        <v>1286</v>
      </c>
      <c r="CT5" s="2278" t="s">
        <v>74</v>
      </c>
      <c r="CU5" s="2269" t="s">
        <v>343</v>
      </c>
      <c r="CV5" s="2270"/>
      <c r="CW5" s="2270"/>
      <c r="CX5" s="2267"/>
      <c r="CY5" s="2269" t="s">
        <v>44</v>
      </c>
      <c r="CZ5" s="2270"/>
      <c r="DA5" s="2267"/>
      <c r="DB5" s="2269" t="s">
        <v>45</v>
      </c>
      <c r="DC5" s="2270"/>
      <c r="DD5" s="2267"/>
      <c r="DE5" s="2269" t="s">
        <v>46</v>
      </c>
      <c r="DF5" s="2270"/>
      <c r="DG5" s="2267"/>
      <c r="DH5" s="2274" t="s">
        <v>1285</v>
      </c>
      <c r="DI5" s="2275"/>
      <c r="DJ5" s="2275"/>
      <c r="DK5" s="2275"/>
      <c r="DL5" s="2275"/>
      <c r="DM5" s="2275"/>
      <c r="DN5" s="2276"/>
      <c r="DO5" s="2269" t="s">
        <v>170</v>
      </c>
      <c r="DP5" s="2270"/>
      <c r="DQ5" s="2270"/>
      <c r="DR5" s="2267"/>
      <c r="DS5" s="2273" t="s">
        <v>184</v>
      </c>
      <c r="DT5" s="2273"/>
      <c r="DU5" s="2273"/>
      <c r="DV5" s="2273"/>
      <c r="DW5" s="2273"/>
      <c r="DX5" s="2273"/>
      <c r="DY5" s="2273"/>
      <c r="DZ5" s="2273"/>
      <c r="EA5" s="2273"/>
      <c r="EB5" s="2273"/>
      <c r="EC5" s="2273"/>
      <c r="ED5" s="2273"/>
      <c r="EE5" s="2274" t="s">
        <v>1032</v>
      </c>
      <c r="EF5" s="2275"/>
      <c r="EG5" s="2275"/>
      <c r="EH5" s="2275"/>
      <c r="EI5" s="2275"/>
      <c r="EJ5" s="2275"/>
      <c r="EK5" s="2275"/>
      <c r="EL5" s="2275"/>
      <c r="EM5" s="2276"/>
      <c r="EN5" s="2268" t="s">
        <v>44</v>
      </c>
      <c r="EO5" s="2268"/>
      <c r="EP5" s="2269" t="s">
        <v>45</v>
      </c>
      <c r="EQ5" s="2270"/>
      <c r="ER5" s="2269" t="s">
        <v>46</v>
      </c>
      <c r="ES5" s="2267"/>
      <c r="ET5" s="2278"/>
      <c r="EU5" s="2272" t="s">
        <v>1284</v>
      </c>
      <c r="EV5" s="2267" t="s">
        <v>64</v>
      </c>
      <c r="EW5" s="2268"/>
      <c r="EX5" s="2268"/>
      <c r="EY5" s="2268"/>
      <c r="EZ5" s="2266" t="s">
        <v>1283</v>
      </c>
      <c r="FA5" s="2267" t="s">
        <v>64</v>
      </c>
      <c r="FB5" s="2268"/>
      <c r="FC5" s="2268"/>
      <c r="FD5" s="2268"/>
      <c r="FE5" s="2266" t="s">
        <v>1282</v>
      </c>
      <c r="FF5" s="2267" t="s">
        <v>64</v>
      </c>
      <c r="FG5" s="2268"/>
      <c r="FH5" s="2268"/>
      <c r="FI5" s="2268"/>
      <c r="FJ5" s="2266" t="s">
        <v>1015</v>
      </c>
      <c r="FK5" s="809" t="s">
        <v>1281</v>
      </c>
      <c r="FL5" s="808" t="s">
        <v>1280</v>
      </c>
      <c r="FM5" s="2266" t="s">
        <v>1279</v>
      </c>
    </row>
    <row r="6" spans="1:169" s="798" customFormat="1" ht="180" customHeight="1">
      <c r="A6" s="806" t="s">
        <v>545</v>
      </c>
      <c r="B6" s="798" t="s">
        <v>1278</v>
      </c>
      <c r="D6" s="2266"/>
      <c r="E6" s="2266"/>
      <c r="F6" s="2266"/>
      <c r="G6" s="805" t="s">
        <v>1072</v>
      </c>
      <c r="H6" s="805" t="s">
        <v>1071</v>
      </c>
      <c r="I6" s="2266"/>
      <c r="J6" s="799" t="s">
        <v>1277</v>
      </c>
      <c r="K6" s="799" t="s">
        <v>1276</v>
      </c>
      <c r="L6" s="799" t="s">
        <v>1275</v>
      </c>
      <c r="M6" s="799" t="s">
        <v>1266</v>
      </c>
      <c r="N6" s="2266"/>
      <c r="O6" s="799" t="s">
        <v>1274</v>
      </c>
      <c r="P6" s="799" t="s">
        <v>1273</v>
      </c>
      <c r="Q6" s="799" t="s">
        <v>1272</v>
      </c>
      <c r="R6" s="799" t="s">
        <v>1271</v>
      </c>
      <c r="S6" s="799" t="s">
        <v>1270</v>
      </c>
      <c r="T6" s="799" t="s">
        <v>1269</v>
      </c>
      <c r="U6" s="799" t="s">
        <v>1268</v>
      </c>
      <c r="V6" s="799" t="s">
        <v>1267</v>
      </c>
      <c r="W6" s="799" t="s">
        <v>1266</v>
      </c>
      <c r="X6" s="799" t="s">
        <v>242</v>
      </c>
      <c r="Y6" s="799" t="s">
        <v>246</v>
      </c>
      <c r="Z6" s="799" t="s">
        <v>74</v>
      </c>
      <c r="AA6" s="799" t="s">
        <v>20</v>
      </c>
      <c r="AB6" s="805" t="s">
        <v>21</v>
      </c>
      <c r="AC6" s="799" t="s">
        <v>20</v>
      </c>
      <c r="AD6" s="799" t="s">
        <v>21</v>
      </c>
      <c r="AE6" s="799" t="s">
        <v>20</v>
      </c>
      <c r="AF6" s="799" t="s">
        <v>21</v>
      </c>
      <c r="AG6" s="799" t="s">
        <v>1213</v>
      </c>
      <c r="AH6" s="799" t="s">
        <v>1216</v>
      </c>
      <c r="AI6" s="799" t="s">
        <v>1215</v>
      </c>
      <c r="AJ6" s="804" t="s">
        <v>1214</v>
      </c>
      <c r="AK6" s="799" t="s">
        <v>1263</v>
      </c>
      <c r="AL6" s="799" t="s">
        <v>1262</v>
      </c>
      <c r="AM6" s="799" t="s">
        <v>1261</v>
      </c>
      <c r="AN6" s="799" t="s">
        <v>1260</v>
      </c>
      <c r="AO6" s="799" t="s">
        <v>1259</v>
      </c>
      <c r="AP6" s="799" t="s">
        <v>1261</v>
      </c>
      <c r="AQ6" s="799" t="s">
        <v>1260</v>
      </c>
      <c r="AR6" s="799" t="s">
        <v>1259</v>
      </c>
      <c r="AS6" s="799" t="s">
        <v>1257</v>
      </c>
      <c r="AT6" s="799" t="s">
        <v>1256</v>
      </c>
      <c r="AU6" s="799" t="s">
        <v>1255</v>
      </c>
      <c r="AV6" s="799" t="s">
        <v>1254</v>
      </c>
      <c r="AW6" s="799" t="s">
        <v>1258</v>
      </c>
      <c r="AX6" s="799" t="s">
        <v>1257</v>
      </c>
      <c r="AY6" s="799" t="s">
        <v>1256</v>
      </c>
      <c r="AZ6" s="799" t="s">
        <v>1255</v>
      </c>
      <c r="BA6" s="799" t="s">
        <v>1254</v>
      </c>
      <c r="BB6" s="799" t="s">
        <v>1258</v>
      </c>
      <c r="BC6" s="799" t="s">
        <v>1257</v>
      </c>
      <c r="BD6" s="799" t="s">
        <v>1256</v>
      </c>
      <c r="BE6" s="799" t="s">
        <v>1255</v>
      </c>
      <c r="BF6" s="799" t="s">
        <v>1254</v>
      </c>
      <c r="BG6" s="799" t="s">
        <v>1253</v>
      </c>
      <c r="BH6" s="2266"/>
      <c r="BI6" s="799" t="s">
        <v>89</v>
      </c>
      <c r="BJ6" s="799" t="s">
        <v>90</v>
      </c>
      <c r="BK6" s="799" t="s">
        <v>91</v>
      </c>
      <c r="BL6" s="799" t="s">
        <v>92</v>
      </c>
      <c r="BM6" s="799" t="s">
        <v>1252</v>
      </c>
      <c r="BN6" s="799" t="s">
        <v>94</v>
      </c>
      <c r="BO6" s="799" t="s">
        <v>95</v>
      </c>
      <c r="BP6" s="799" t="s">
        <v>96</v>
      </c>
      <c r="BQ6" s="799" t="s">
        <v>97</v>
      </c>
      <c r="BR6" s="799" t="s">
        <v>98</v>
      </c>
      <c r="BS6" s="799" t="s">
        <v>99</v>
      </c>
      <c r="BT6" s="799" t="s">
        <v>100</v>
      </c>
      <c r="BU6" s="2287"/>
      <c r="BV6" s="802" t="s">
        <v>1251</v>
      </c>
      <c r="BW6" s="802" t="s">
        <v>1250</v>
      </c>
      <c r="BX6" s="802" t="s">
        <v>1249</v>
      </c>
      <c r="BY6" s="802" t="s">
        <v>1248</v>
      </c>
      <c r="BZ6" s="802" t="s">
        <v>1247</v>
      </c>
      <c r="CA6" s="802" t="s">
        <v>897</v>
      </c>
      <c r="CB6" s="799" t="s">
        <v>1246</v>
      </c>
      <c r="CC6" s="799" t="s">
        <v>1245</v>
      </c>
      <c r="CD6" s="799" t="s">
        <v>1244</v>
      </c>
      <c r="CE6" s="799" t="s">
        <v>1243</v>
      </c>
      <c r="CF6" s="799" t="s">
        <v>1242</v>
      </c>
      <c r="CG6" s="799" t="s">
        <v>972</v>
      </c>
      <c r="CH6" s="804" t="s">
        <v>74</v>
      </c>
      <c r="CI6" s="799" t="s">
        <v>1086</v>
      </c>
      <c r="CJ6" s="799" t="s">
        <v>968</v>
      </c>
      <c r="CK6" s="799" t="s">
        <v>966</v>
      </c>
      <c r="CL6" s="799" t="s">
        <v>897</v>
      </c>
      <c r="CM6" s="799" t="s">
        <v>1086</v>
      </c>
      <c r="CN6" s="799" t="s">
        <v>968</v>
      </c>
      <c r="CO6" s="799" t="s">
        <v>966</v>
      </c>
      <c r="CP6" s="799" t="s">
        <v>897</v>
      </c>
      <c r="CQ6" s="2279"/>
      <c r="CR6" s="2287"/>
      <c r="CS6" s="2287"/>
      <c r="CT6" s="2279"/>
      <c r="CU6" s="804" t="s">
        <v>947</v>
      </c>
      <c r="CV6" s="803" t="s">
        <v>1241</v>
      </c>
      <c r="CW6" s="804" t="s">
        <v>1240</v>
      </c>
      <c r="CX6" s="804" t="s">
        <v>1142</v>
      </c>
      <c r="CY6" s="804" t="s">
        <v>938</v>
      </c>
      <c r="CZ6" s="804" t="s">
        <v>935</v>
      </c>
      <c r="DA6" s="804" t="s">
        <v>1239</v>
      </c>
      <c r="DB6" s="804" t="s">
        <v>1238</v>
      </c>
      <c r="DC6" s="804" t="s">
        <v>1237</v>
      </c>
      <c r="DD6" s="804" t="s">
        <v>925</v>
      </c>
      <c r="DE6" s="804" t="s">
        <v>923</v>
      </c>
      <c r="DF6" s="804" t="s">
        <v>921</v>
      </c>
      <c r="DG6" s="804" t="s">
        <v>1236</v>
      </c>
      <c r="DH6" s="799" t="s">
        <v>1235</v>
      </c>
      <c r="DI6" s="799" t="s">
        <v>1234</v>
      </c>
      <c r="DJ6" s="799" t="s">
        <v>1233</v>
      </c>
      <c r="DK6" s="799" t="s">
        <v>1232</v>
      </c>
      <c r="DL6" s="799" t="s">
        <v>901</v>
      </c>
      <c r="DM6" s="799" t="s">
        <v>1231</v>
      </c>
      <c r="DN6" s="799" t="s">
        <v>897</v>
      </c>
      <c r="DO6" s="803" t="s">
        <v>876</v>
      </c>
      <c r="DP6" s="803" t="s">
        <v>868</v>
      </c>
      <c r="DQ6" s="803" t="s">
        <v>1190</v>
      </c>
      <c r="DR6" s="803" t="s">
        <v>843</v>
      </c>
      <c r="DS6" s="802" t="s">
        <v>818</v>
      </c>
      <c r="DT6" s="799" t="s">
        <v>816</v>
      </c>
      <c r="DU6" s="799" t="s">
        <v>1230</v>
      </c>
      <c r="DV6" s="799" t="s">
        <v>1229</v>
      </c>
      <c r="DW6" s="799" t="s">
        <v>807</v>
      </c>
      <c r="DX6" s="799" t="s">
        <v>803</v>
      </c>
      <c r="DY6" s="799" t="s">
        <v>796</v>
      </c>
      <c r="DZ6" s="799" t="s">
        <v>1228</v>
      </c>
      <c r="EA6" s="799" t="s">
        <v>791</v>
      </c>
      <c r="EB6" s="799" t="s">
        <v>785</v>
      </c>
      <c r="EC6" s="799" t="s">
        <v>1227</v>
      </c>
      <c r="ED6" s="799" t="s">
        <v>1226</v>
      </c>
      <c r="EE6" s="799" t="s">
        <v>768</v>
      </c>
      <c r="EF6" s="799" t="s">
        <v>1225</v>
      </c>
      <c r="EG6" s="799" t="s">
        <v>764</v>
      </c>
      <c r="EH6" s="799" t="s">
        <v>762</v>
      </c>
      <c r="EI6" s="799" t="s">
        <v>760</v>
      </c>
      <c r="EJ6" s="799" t="s">
        <v>471</v>
      </c>
      <c r="EK6" s="799" t="s">
        <v>1224</v>
      </c>
      <c r="EL6" s="799" t="s">
        <v>1223</v>
      </c>
      <c r="EM6" s="799" t="s">
        <v>754</v>
      </c>
      <c r="EN6" s="799" t="s">
        <v>1222</v>
      </c>
      <c r="EO6" s="799" t="s">
        <v>1221</v>
      </c>
      <c r="EP6" s="799" t="s">
        <v>1220</v>
      </c>
      <c r="EQ6" s="799" t="s">
        <v>1219</v>
      </c>
      <c r="ER6" s="799" t="s">
        <v>1218</v>
      </c>
      <c r="ES6" s="801" t="s">
        <v>1217</v>
      </c>
      <c r="ET6" s="2279"/>
      <c r="EU6" s="2272"/>
      <c r="EV6" s="800" t="s">
        <v>1213</v>
      </c>
      <c r="EW6" s="799" t="s">
        <v>1216</v>
      </c>
      <c r="EX6" s="799" t="s">
        <v>1215</v>
      </c>
      <c r="EY6" s="799" t="s">
        <v>1214</v>
      </c>
      <c r="EZ6" s="2266"/>
      <c r="FA6" s="800" t="s">
        <v>1213</v>
      </c>
      <c r="FB6" s="799" t="s">
        <v>1216</v>
      </c>
      <c r="FC6" s="799" t="s">
        <v>1215</v>
      </c>
      <c r="FD6" s="799" t="s">
        <v>1214</v>
      </c>
      <c r="FE6" s="2266"/>
      <c r="FF6" s="800" t="s">
        <v>1213</v>
      </c>
      <c r="FG6" s="799" t="s">
        <v>1216</v>
      </c>
      <c r="FH6" s="799" t="s">
        <v>1215</v>
      </c>
      <c r="FI6" s="799" t="s">
        <v>1214</v>
      </c>
      <c r="FJ6" s="2266"/>
      <c r="FK6" s="800" t="s">
        <v>1213</v>
      </c>
      <c r="FL6" s="799" t="s">
        <v>1213</v>
      </c>
      <c r="FM6" s="2266"/>
    </row>
    <row r="7" spans="1:169" s="763" customFormat="1" ht="30.75" customHeight="1">
      <c r="A7" s="763" t="e">
        <f>VLOOKUP(EU7,市町村コードH30.10.1!$E$2:$F$21,2,FALSE)</f>
        <v>#N/A</v>
      </c>
      <c r="B7" s="763">
        <v>1</v>
      </c>
      <c r="C7" s="1136" t="s">
        <v>1477</v>
      </c>
      <c r="D7" s="786" t="str">
        <f>'はじめに（PC）'!D2&amp;""</f>
        <v>滋賀県</v>
      </c>
      <c r="E7" s="786" t="str">
        <f>'はじめに（PC）'!D3&amp;""</f>
        <v/>
      </c>
      <c r="F7" s="786">
        <f>'はじめに（PC）'!D4</f>
        <v>0</v>
      </c>
      <c r="G7" s="796" t="e">
        <f>#REF!</f>
        <v>#REF!</v>
      </c>
      <c r="H7" s="796" t="e">
        <f>#REF!</f>
        <v>#REF!</v>
      </c>
      <c r="I7" s="786">
        <f>構成員一覧!Z5</f>
        <v>0</v>
      </c>
      <c r="J7" s="786">
        <f>構成員一覧!AA5</f>
        <v>0</v>
      </c>
      <c r="K7" s="786">
        <f>構成員一覧!AB5</f>
        <v>0</v>
      </c>
      <c r="L7" s="786">
        <f>構成員一覧!AC5</f>
        <v>0</v>
      </c>
      <c r="M7" s="785">
        <f>SUM(J7:L7)</f>
        <v>0</v>
      </c>
      <c r="N7" s="786">
        <f>構成員一覧!AD5</f>
        <v>0</v>
      </c>
      <c r="O7" s="786">
        <f>構成員一覧!AE5</f>
        <v>0</v>
      </c>
      <c r="P7" s="786">
        <f>構成員一覧!AF5</f>
        <v>0</v>
      </c>
      <c r="Q7" s="786">
        <f>構成員一覧!AG5</f>
        <v>0</v>
      </c>
      <c r="R7" s="786">
        <f>構成員一覧!AH5</f>
        <v>0</v>
      </c>
      <c r="S7" s="786">
        <f>構成員一覧!AI5</f>
        <v>0</v>
      </c>
      <c r="T7" s="786">
        <f>構成員一覧!AJ5</f>
        <v>0</v>
      </c>
      <c r="U7" s="786">
        <f>構成員一覧!AK5</f>
        <v>0</v>
      </c>
      <c r="V7" s="786">
        <f>構成員一覧!AL5</f>
        <v>0</v>
      </c>
      <c r="W7" s="785">
        <f>SUM(O7:V7)</f>
        <v>0</v>
      </c>
      <c r="X7" s="786">
        <f>'活動記録 '!E88</f>
        <v>0</v>
      </c>
      <c r="Y7" s="786">
        <f>'活動記録 '!F88</f>
        <v>0</v>
      </c>
      <c r="Z7" s="785">
        <f>SUM(X7:Y7)</f>
        <v>0</v>
      </c>
      <c r="AA7" s="1120" t="str">
        <f>'様式第1-3号'!D32</f>
        <v>○年度</v>
      </c>
      <c r="AB7" s="1120" t="str">
        <f>'様式第1-3号'!F32</f>
        <v>○年度</v>
      </c>
      <c r="AC7" s="1120" t="str">
        <f>'様式第1-3号'!D34</f>
        <v>○年度</v>
      </c>
      <c r="AD7" s="1120" t="str">
        <f>'様式第1-3号'!F34</f>
        <v>○年度</v>
      </c>
      <c r="AE7" s="1120" t="str">
        <f>'様式第1-3号'!D36</f>
        <v>○年度</v>
      </c>
      <c r="AF7" s="1120" t="str">
        <f>'様式第1-3号'!F36</f>
        <v>○年度</v>
      </c>
      <c r="AG7" s="1121">
        <f>'様式第1-3号'!D45</f>
        <v>0</v>
      </c>
      <c r="AH7" s="1121">
        <f>'様式第1-3号'!F45</f>
        <v>0</v>
      </c>
      <c r="AI7" s="1121">
        <f>'様式第1-3号'!H45</f>
        <v>0</v>
      </c>
      <c r="AJ7" s="1122">
        <f>SUM(AG7:AI7)</f>
        <v>0</v>
      </c>
      <c r="AK7" s="790">
        <f>'様式第1-3号'!M45</f>
        <v>0</v>
      </c>
      <c r="AL7" s="790">
        <f>'様式第1-3号'!B66</f>
        <v>0</v>
      </c>
      <c r="AM7" s="794">
        <f>'様式第1-3号'!F55</f>
        <v>0</v>
      </c>
      <c r="AN7" s="794">
        <f>'様式第1-3号'!H55</f>
        <v>0</v>
      </c>
      <c r="AO7" s="793">
        <f>'様式第1-3号'!J55</f>
        <v>0</v>
      </c>
      <c r="AP7" s="794">
        <f>'様式第1-3号'!F57</f>
        <v>0</v>
      </c>
      <c r="AQ7" s="794">
        <f>'様式第1-3号'!H57</f>
        <v>0</v>
      </c>
      <c r="AR7" s="793">
        <f>'様式第1-3号'!J57</f>
        <v>0</v>
      </c>
      <c r="AS7" s="790">
        <f>活動計画書!C9</f>
        <v>0</v>
      </c>
      <c r="AT7" s="790">
        <f>活動計画書!C11</f>
        <v>0</v>
      </c>
      <c r="AU7" s="790">
        <f>活動計画書!C13</f>
        <v>0</v>
      </c>
      <c r="AV7" s="788">
        <f>SUM(AS7:AU7)</f>
        <v>0</v>
      </c>
      <c r="AW7" s="788">
        <f>活動計画書!E58</f>
        <v>0</v>
      </c>
      <c r="AX7" s="790">
        <f>活動計画書!C21</f>
        <v>0</v>
      </c>
      <c r="AY7" s="790">
        <f>活動計画書!C23</f>
        <v>0</v>
      </c>
      <c r="AZ7" s="790">
        <f>活動計画書!C25</f>
        <v>0</v>
      </c>
      <c r="BA7" s="788">
        <f>SUM(AX7:AZ7)</f>
        <v>0</v>
      </c>
      <c r="BB7" s="788">
        <f>活動計画書!K58</f>
        <v>0</v>
      </c>
      <c r="BC7" s="790">
        <f>活動計画書!C33</f>
        <v>0</v>
      </c>
      <c r="BD7" s="790">
        <f>活動計画書!C35</f>
        <v>0</v>
      </c>
      <c r="BE7" s="790">
        <f>活動計画書!C37</f>
        <v>0</v>
      </c>
      <c r="BF7" s="788">
        <f>SUM(BC7:BE7)</f>
        <v>0</v>
      </c>
      <c r="BG7" s="788">
        <f>活動計画書!S58</f>
        <v>0</v>
      </c>
      <c r="BH7" s="786">
        <f>活動計画書!E47</f>
        <v>0</v>
      </c>
      <c r="BI7" s="792">
        <f>活動計画書!E49</f>
        <v>0</v>
      </c>
      <c r="BJ7" s="792">
        <f>活動計画書!I49</f>
        <v>0</v>
      </c>
      <c r="BK7" s="792">
        <f>活動計画書!$M$49</f>
        <v>0</v>
      </c>
      <c r="BL7" s="792">
        <f>活動計画書!Q49</f>
        <v>0</v>
      </c>
      <c r="BM7" s="792">
        <f>活動計画書!G51</f>
        <v>0</v>
      </c>
      <c r="BN7" s="792">
        <f>活動計画書!J51</f>
        <v>0</v>
      </c>
      <c r="BO7" s="792">
        <f>活動計画書!M51</f>
        <v>0</v>
      </c>
      <c r="BP7" s="792">
        <f>活動計画書!P51</f>
        <v>0</v>
      </c>
      <c r="BQ7" s="792">
        <f>活動計画書!G53</f>
        <v>0</v>
      </c>
      <c r="BR7" s="792">
        <f>活動計画書!J53</f>
        <v>0</v>
      </c>
      <c r="BS7" s="792">
        <f>活動計画書!M53</f>
        <v>0</v>
      </c>
      <c r="BT7" s="792">
        <f>活動計画書!P53</f>
        <v>0</v>
      </c>
      <c r="BU7" s="792">
        <f>活動計画書!G55</f>
        <v>0</v>
      </c>
      <c r="BV7" s="787">
        <f>活動計画書!B84</f>
        <v>0</v>
      </c>
      <c r="BW7" s="787">
        <f>活動計画書!B85</f>
        <v>0</v>
      </c>
      <c r="BX7" s="787">
        <f>活動計画書!B86</f>
        <v>0</v>
      </c>
      <c r="BY7" s="787">
        <f>活動計画書!M84</f>
        <v>0</v>
      </c>
      <c r="BZ7" s="787">
        <f>活動計画書!M85</f>
        <v>0</v>
      </c>
      <c r="CA7" s="787">
        <f>活動計画書!M86</f>
        <v>0</v>
      </c>
      <c r="CB7" s="790" t="e">
        <f>#REF!</f>
        <v>#REF!</v>
      </c>
      <c r="CC7" s="790" t="e">
        <f>#REF!</f>
        <v>#REF!</v>
      </c>
      <c r="CD7" s="790">
        <f>SUM(活動計画書!I16,加算措置!I13)</f>
        <v>0</v>
      </c>
      <c r="CE7" s="790">
        <f>SUM(活動計画書!I28,加算措置!I39,加算措置!I71,加算措置!O101)+IFERROR(VLOOKUP("○",加算措置!I76:P78,5,FALSE),0)</f>
        <v>0</v>
      </c>
      <c r="CF7" s="790" t="e">
        <f>#REF!</f>
        <v>#REF!</v>
      </c>
      <c r="CG7" s="790" t="e">
        <f>#REF!</f>
        <v>#REF!</v>
      </c>
      <c r="CH7" s="788" t="e">
        <f>SUM(CB7:CG7)</f>
        <v>#REF!</v>
      </c>
      <c r="CI7" s="791" t="e">
        <f>#REF!</f>
        <v>#REF!</v>
      </c>
      <c r="CJ7" s="791" t="e">
        <f>#REF!</f>
        <v>#REF!</v>
      </c>
      <c r="CK7" s="791" t="e">
        <f>#REF!</f>
        <v>#REF!</v>
      </c>
      <c r="CL7" s="791" t="e">
        <f>#REF!</f>
        <v>#REF!</v>
      </c>
      <c r="CM7" s="791" t="e">
        <f>#REF!</f>
        <v>#REF!</v>
      </c>
      <c r="CN7" s="791" t="e">
        <f>#REF!</f>
        <v>#REF!</v>
      </c>
      <c r="CO7" s="791" t="e">
        <f>#REF!</f>
        <v>#REF!</v>
      </c>
      <c r="CP7" s="788" t="e">
        <f>#REF!</f>
        <v>#REF!</v>
      </c>
      <c r="CQ7" s="791" t="e">
        <f>#REF!</f>
        <v>#REF!</v>
      </c>
      <c r="CR7" s="790" t="e">
        <f>#REF!</f>
        <v>#REF!</v>
      </c>
      <c r="CS7" s="790" t="e">
        <f>#REF!</f>
        <v>#REF!</v>
      </c>
      <c r="CT7" s="788" t="e">
        <f>SUM(CI7:CS7)</f>
        <v>#REF!</v>
      </c>
      <c r="CU7" s="788" t="e">
        <f>#REF!</f>
        <v>#REF!</v>
      </c>
      <c r="CV7" s="789" t="e">
        <f>#REF!</f>
        <v>#REF!</v>
      </c>
      <c r="CW7" s="788" t="e">
        <f>#REF!</f>
        <v>#REF!</v>
      </c>
      <c r="CX7" s="788" t="e">
        <f>#REF!</f>
        <v>#REF!</v>
      </c>
      <c r="CY7" s="788" t="e">
        <f>#REF!</f>
        <v>#REF!</v>
      </c>
      <c r="CZ7" s="788" t="e">
        <f>#REF!</f>
        <v>#REF!</v>
      </c>
      <c r="DA7" s="788" t="e">
        <f>#REF!</f>
        <v>#REF!</v>
      </c>
      <c r="DB7" s="788" t="e">
        <f>#REF!</f>
        <v>#REF!</v>
      </c>
      <c r="DC7" s="788" t="e">
        <f>#REF!</f>
        <v>#REF!</v>
      </c>
      <c r="DD7" s="788" t="e">
        <f>#REF!</f>
        <v>#REF!</v>
      </c>
      <c r="DE7" s="788" t="e">
        <f>#REF!</f>
        <v>#REF!</v>
      </c>
      <c r="DF7" s="788" t="e">
        <f>#REF!</f>
        <v>#REF!</v>
      </c>
      <c r="DG7" s="788" t="e">
        <f>#REF!</f>
        <v>#REF!</v>
      </c>
      <c r="DH7" s="787" t="e">
        <f>#REF!</f>
        <v>#REF!</v>
      </c>
      <c r="DI7" s="787" t="e">
        <f>#REF!</f>
        <v>#REF!</v>
      </c>
      <c r="DJ7" s="787" t="e">
        <f>#REF!</f>
        <v>#REF!</v>
      </c>
      <c r="DK7" s="787" t="e">
        <f>#REF!</f>
        <v>#REF!</v>
      </c>
      <c r="DL7" s="787" t="e">
        <f>#REF!</f>
        <v>#REF!</v>
      </c>
      <c r="DM7" s="787" t="e">
        <f>#REF!</f>
        <v>#REF!</v>
      </c>
      <c r="DN7" s="787" t="e">
        <f>#REF!</f>
        <v>#REF!</v>
      </c>
      <c r="DO7" s="787" t="e">
        <f>#REF!</f>
        <v>#REF!</v>
      </c>
      <c r="DP7" s="787" t="e">
        <f>#REF!</f>
        <v>#REF!</v>
      </c>
      <c r="DQ7" s="787" t="e">
        <f>#REF!</f>
        <v>#REF!</v>
      </c>
      <c r="DR7" s="787" t="e">
        <f>#REF!</f>
        <v>#REF!</v>
      </c>
      <c r="DS7" s="786" t="str">
        <f>IF(【選択肢】!P44&gt;0,"○","－")</f>
        <v>－</v>
      </c>
      <c r="DT7" s="786" t="str">
        <f>IF(【選択肢】!P45&gt;0,"○","－")</f>
        <v>－</v>
      </c>
      <c r="DU7" s="786" t="str">
        <f>IF(【選択肢】!P46&gt;0,"○","－")</f>
        <v>－</v>
      </c>
      <c r="DV7" s="786" t="str">
        <f>IF(【選択肢】!P47&gt;0,"○","－")</f>
        <v>－</v>
      </c>
      <c r="DW7" s="786" t="str">
        <f>IF(【選択肢】!P48&gt;0,"○","－")</f>
        <v>－</v>
      </c>
      <c r="DX7" s="786" t="str">
        <f>IF(【選択肢】!P49&gt;0,"○","－")</f>
        <v>－</v>
      </c>
      <c r="DY7" s="786" t="str">
        <f>IF(【選択肢】!P50&gt;0,"○","－")</f>
        <v>－</v>
      </c>
      <c r="DZ7" s="786" t="str">
        <f>IF(【選択肢】!P51&gt;0,"○","－")</f>
        <v>－</v>
      </c>
      <c r="EA7" s="786" t="str">
        <f>IF(【選択肢】!P52&gt;0,"○","－")</f>
        <v>－</v>
      </c>
      <c r="EB7" s="786" t="str">
        <f>IF(【選択肢】!P53&gt;0,"○","－")</f>
        <v>－</v>
      </c>
      <c r="EC7" s="786" t="str">
        <f>IF(【選択肢】!P54&gt;0,"○","－")</f>
        <v>－</v>
      </c>
      <c r="ED7" s="786" t="str">
        <f>IF(【選択肢】!P55&gt;0,"○","－")</f>
        <v>－</v>
      </c>
      <c r="EE7" s="785" t="e">
        <f>#REF!</f>
        <v>#REF!</v>
      </c>
      <c r="EF7" s="785" t="e">
        <f>#REF!</f>
        <v>#REF!</v>
      </c>
      <c r="EG7" s="785" t="e">
        <f>#REF!</f>
        <v>#REF!</v>
      </c>
      <c r="EH7" s="785" t="e">
        <f>#REF!</f>
        <v>#REF!</v>
      </c>
      <c r="EI7" s="786" t="e">
        <f>#REF!</f>
        <v>#REF!</v>
      </c>
      <c r="EJ7" s="785" t="e">
        <f>#REF!</f>
        <v>#REF!</v>
      </c>
      <c r="EK7" s="786" t="e">
        <f>#REF!</f>
        <v>#REF!</v>
      </c>
      <c r="EL7" s="785" t="e">
        <f>#REF!</f>
        <v>#REF!</v>
      </c>
      <c r="EM7" s="785" t="e">
        <f>#REF!</f>
        <v>#REF!</v>
      </c>
      <c r="EN7" s="784" t="e">
        <f>SUMIFS(#REF!,#REF!,【選択肢】!S66,#REF!,【選択肢】!G3)</f>
        <v>#REF!</v>
      </c>
      <c r="EO7" s="784" t="e">
        <f>SUMIFS(#REF!,#REF!,【選択肢】!S67,#REF!,【選択肢】!G3)</f>
        <v>#REF!</v>
      </c>
      <c r="EP7" s="784" t="e">
        <f>SUMIFS(#REF!,#REF!,【選択肢】!S68,#REF!,【選択肢】!G3)</f>
        <v>#REF!</v>
      </c>
      <c r="EQ7" s="784" t="e">
        <f>SUMIFS(#REF!,#REF!,【選択肢】!S69,#REF!,【選択肢】!G3)</f>
        <v>#REF!</v>
      </c>
      <c r="ER7" s="782" t="e">
        <f>SUMIFS(#REF!,#REF!,【選択肢】!S70,#REF!,【選択肢】!G4)</f>
        <v>#REF!</v>
      </c>
      <c r="ES7" s="782" t="e">
        <f>SUMIFS(#REF!,#REF!,【選択肢】!S71,#REF!,【選択肢】!G4)</f>
        <v>#REF!</v>
      </c>
      <c r="ET7" s="781" t="e">
        <f>#REF!</f>
        <v>#REF!</v>
      </c>
      <c r="EU7" s="797" t="str">
        <f>IF(EY7&gt;0,"○","")</f>
        <v/>
      </c>
      <c r="EV7" s="781">
        <f>加算措置!C7</f>
        <v>0</v>
      </c>
      <c r="EW7" s="781">
        <f>加算措置!C9</f>
        <v>0</v>
      </c>
      <c r="EX7" s="781">
        <f>加算措置!C11</f>
        <v>0</v>
      </c>
      <c r="EY7" s="781">
        <f>SUM(EV7:EX7)</f>
        <v>0</v>
      </c>
      <c r="EZ7" s="797" t="str">
        <f>IF(FD7&gt;0,"○","")</f>
        <v/>
      </c>
      <c r="FA7" s="781">
        <f>加算措置!C33</f>
        <v>0</v>
      </c>
      <c r="FB7" s="781">
        <f>加算措置!C35</f>
        <v>0</v>
      </c>
      <c r="FC7" s="781">
        <f>加算措置!C37</f>
        <v>0</v>
      </c>
      <c r="FD7" s="781">
        <f>SUM(FA7:FC7)</f>
        <v>0</v>
      </c>
      <c r="FE7" s="797" t="str">
        <f>IF(FI7&gt;0,"○","")</f>
        <v/>
      </c>
      <c r="FF7" s="781">
        <f>加算措置!C65</f>
        <v>0</v>
      </c>
      <c r="FG7" s="781">
        <f>加算措置!C67</f>
        <v>0</v>
      </c>
      <c r="FH7" s="781">
        <f>加算措置!C69</f>
        <v>0</v>
      </c>
      <c r="FI7" s="781">
        <f>SUM(FF7:FH7)</f>
        <v>0</v>
      </c>
      <c r="FJ7" s="797" t="e">
        <f>IF(FK7&gt;0,"○","")</f>
        <v>#REF!</v>
      </c>
      <c r="FK7" s="894" t="e">
        <f>#REF!</f>
        <v>#REF!</v>
      </c>
      <c r="FL7" s="894" t="e">
        <f>#REF!</f>
        <v>#REF!</v>
      </c>
      <c r="FM7" s="781" t="str">
        <f>IF(COUNTIF(加算措置!I76:L78,"○"),"○","")</f>
        <v/>
      </c>
    </row>
    <row r="8" spans="1:169" s="763" customFormat="1" ht="30.75" customHeight="1">
      <c r="A8" s="763" t="e">
        <f>VLOOKUP(EU8,市町村コードH30.10.1!$E$2:$F$21,2,FALSE)</f>
        <v>#N/A</v>
      </c>
      <c r="B8" s="1134" t="s">
        <v>1479</v>
      </c>
      <c r="C8" s="1137" t="s">
        <v>1478</v>
      </c>
      <c r="D8" s="786" t="str">
        <f>'はじめに（PC）'!D2&amp;""</f>
        <v>滋賀県</v>
      </c>
      <c r="E8" s="786" t="str">
        <f>'はじめに（PC）'!D3&amp;""</f>
        <v/>
      </c>
      <c r="F8" s="786">
        <f>'はじめに（PC）'!D4</f>
        <v>0</v>
      </c>
      <c r="G8" s="796">
        <f>'報告書 (金銭出納簿を分ける場合)'!B49</f>
        <v>0</v>
      </c>
      <c r="H8" s="796">
        <f>'報告書 (金銭出納簿を分ける場合)'!F49</f>
        <v>0</v>
      </c>
      <c r="I8" s="786">
        <f>構成員一覧!Z5</f>
        <v>0</v>
      </c>
      <c r="J8" s="786">
        <f>構成員一覧!AA5</f>
        <v>0</v>
      </c>
      <c r="K8" s="786">
        <f>構成員一覧!AB5</f>
        <v>0</v>
      </c>
      <c r="L8" s="786">
        <f>構成員一覧!AC5</f>
        <v>0</v>
      </c>
      <c r="M8" s="785">
        <f>SUM(J7:L7)</f>
        <v>0</v>
      </c>
      <c r="N8" s="786">
        <f>構成員一覧!AD5</f>
        <v>0</v>
      </c>
      <c r="O8" s="786">
        <f>構成員一覧!AE5</f>
        <v>0</v>
      </c>
      <c r="P8" s="786">
        <f>構成員一覧!AF5</f>
        <v>0</v>
      </c>
      <c r="Q8" s="786">
        <f>構成員一覧!AG5</f>
        <v>0</v>
      </c>
      <c r="R8" s="786">
        <f>構成員一覧!AH5</f>
        <v>0</v>
      </c>
      <c r="S8" s="786">
        <f>構成員一覧!AI5</f>
        <v>0</v>
      </c>
      <c r="T8" s="786">
        <f>構成員一覧!AJ5</f>
        <v>0</v>
      </c>
      <c r="U8" s="786">
        <f>構成員一覧!AK5</f>
        <v>0</v>
      </c>
      <c r="V8" s="786">
        <f>構成員一覧!AL5</f>
        <v>0</v>
      </c>
      <c r="W8" s="785">
        <f>SUM(O7:V7)</f>
        <v>0</v>
      </c>
      <c r="X8" s="786">
        <f>'活動記録 '!E88</f>
        <v>0</v>
      </c>
      <c r="Y8" s="786">
        <f>'活動記録 '!F88</f>
        <v>0</v>
      </c>
      <c r="Z8" s="785">
        <f>SUM(X7:Y7)</f>
        <v>0</v>
      </c>
      <c r="AA8" s="1120" t="str">
        <f>'様式第1-3号'!D32</f>
        <v>○年度</v>
      </c>
      <c r="AB8" s="1120" t="str">
        <f>'様式第1-3号'!F32</f>
        <v>○年度</v>
      </c>
      <c r="AC8" s="1120" t="str">
        <f>'様式第1-3号'!D34</f>
        <v>○年度</v>
      </c>
      <c r="AD8" s="1120" t="str">
        <f>'様式第1-3号'!F34</f>
        <v>○年度</v>
      </c>
      <c r="AE8" s="1120" t="str">
        <f>'様式第1-3号'!D36</f>
        <v>○年度</v>
      </c>
      <c r="AF8" s="1120" t="str">
        <f>'様式第1-3号'!F36</f>
        <v>○年度</v>
      </c>
      <c r="AG8" s="1121">
        <f>'様式第1-3号'!D45</f>
        <v>0</v>
      </c>
      <c r="AH8" s="1121">
        <f>'様式第1-3号'!F45</f>
        <v>0</v>
      </c>
      <c r="AI8" s="1121">
        <f>'様式第1-3号'!H45</f>
        <v>0</v>
      </c>
      <c r="AJ8" s="1122">
        <f>SUM(AG7:AI7)</f>
        <v>0</v>
      </c>
      <c r="AK8" s="790">
        <f>'様式第1-3号'!M45</f>
        <v>0</v>
      </c>
      <c r="AL8" s="790">
        <f>'様式第1-3号'!B66</f>
        <v>0</v>
      </c>
      <c r="AM8" s="794">
        <f>'様式第1-3号'!F55</f>
        <v>0</v>
      </c>
      <c r="AN8" s="794">
        <f>'様式第1-3号'!H55</f>
        <v>0</v>
      </c>
      <c r="AO8" s="793">
        <f>'様式第1-3号'!J55</f>
        <v>0</v>
      </c>
      <c r="AP8" s="794">
        <f>'様式第1-3号'!F57</f>
        <v>0</v>
      </c>
      <c r="AQ8" s="794">
        <f>'様式第1-3号'!H57</f>
        <v>0</v>
      </c>
      <c r="AR8" s="793">
        <f>'様式第1-3号'!J57</f>
        <v>0</v>
      </c>
      <c r="AS8" s="790">
        <f>活動計画書!C9</f>
        <v>0</v>
      </c>
      <c r="AT8" s="790">
        <f>活動計画書!C11</f>
        <v>0</v>
      </c>
      <c r="AU8" s="790">
        <f>活動計画書!C13</f>
        <v>0</v>
      </c>
      <c r="AV8" s="788">
        <f>SUM(AS7:AU7)</f>
        <v>0</v>
      </c>
      <c r="AW8" s="788">
        <f>活動計画書!E58</f>
        <v>0</v>
      </c>
      <c r="AX8" s="790">
        <f>活動計画書!C21</f>
        <v>0</v>
      </c>
      <c r="AY8" s="790">
        <f>活動計画書!C23</f>
        <v>0</v>
      </c>
      <c r="AZ8" s="790">
        <f>活動計画書!C25</f>
        <v>0</v>
      </c>
      <c r="BA8" s="788">
        <f>SUM(AX7:AZ7)</f>
        <v>0</v>
      </c>
      <c r="BB8" s="788">
        <f>活動計画書!K58</f>
        <v>0</v>
      </c>
      <c r="BC8" s="790">
        <f>活動計画書!C33</f>
        <v>0</v>
      </c>
      <c r="BD8" s="790">
        <f>活動計画書!C35</f>
        <v>0</v>
      </c>
      <c r="BE8" s="790">
        <f>活動計画書!C37</f>
        <v>0</v>
      </c>
      <c r="BF8" s="788">
        <f>SUM(BC7:BE7)</f>
        <v>0</v>
      </c>
      <c r="BG8" s="788">
        <f>活動計画書!S58</f>
        <v>0</v>
      </c>
      <c r="BH8" s="786">
        <f>活動計画書!E47</f>
        <v>0</v>
      </c>
      <c r="BI8" s="792">
        <f>活動計画書!E49</f>
        <v>0</v>
      </c>
      <c r="BJ8" s="792">
        <f>活動計画書!I49</f>
        <v>0</v>
      </c>
      <c r="BK8" s="792">
        <f>活動計画書!$M$49</f>
        <v>0</v>
      </c>
      <c r="BL8" s="792">
        <f>活動計画書!Q49</f>
        <v>0</v>
      </c>
      <c r="BM8" s="792">
        <f>活動計画書!G51</f>
        <v>0</v>
      </c>
      <c r="BN8" s="792">
        <f>活動計画書!J51</f>
        <v>0</v>
      </c>
      <c r="BO8" s="792">
        <f>活動計画書!M51</f>
        <v>0</v>
      </c>
      <c r="BP8" s="792">
        <f>活動計画書!P51</f>
        <v>0</v>
      </c>
      <c r="BQ8" s="792">
        <f>活動計画書!G53</f>
        <v>0</v>
      </c>
      <c r="BR8" s="792">
        <f>活動計画書!J53</f>
        <v>0</v>
      </c>
      <c r="BS8" s="792">
        <f>活動計画書!M53</f>
        <v>0</v>
      </c>
      <c r="BT8" s="792">
        <f>活動計画書!P53</f>
        <v>0</v>
      </c>
      <c r="BU8" s="792">
        <f>活動計画書!G55</f>
        <v>0</v>
      </c>
      <c r="BV8" s="787">
        <f>活動計画書!B84</f>
        <v>0</v>
      </c>
      <c r="BW8" s="787">
        <f>活動計画書!B85</f>
        <v>0</v>
      </c>
      <c r="BX8" s="787">
        <f>活動計画書!B86</f>
        <v>0</v>
      </c>
      <c r="BY8" s="787">
        <f>活動計画書!M84</f>
        <v>0</v>
      </c>
      <c r="BZ8" s="787">
        <f>活動計画書!M85</f>
        <v>0</v>
      </c>
      <c r="CA8" s="787">
        <f>活動計画書!M86</f>
        <v>0</v>
      </c>
      <c r="CB8" s="790">
        <f>'報告書 (金銭出納簿を分ける場合)'!L20</f>
        <v>0</v>
      </c>
      <c r="CC8" s="790">
        <f>'報告書 (金銭出納簿を分ける場合)'!L21</f>
        <v>0</v>
      </c>
      <c r="CD8" s="790">
        <f>SUM(活動計画書!I16,加算措置!I13)</f>
        <v>0</v>
      </c>
      <c r="CE8" s="790">
        <f>SUM(活動計画書!I28,加算措置!I39,加算措置!I71,加算措置!O101)+IFERROR(VLOOKUP("○",加算措置!I76:P78,5,FALSE),0)</f>
        <v>0</v>
      </c>
      <c r="CF8" s="790">
        <f>'報告書 (金銭出納簿を分ける場合)'!L23</f>
        <v>0</v>
      </c>
      <c r="CG8" s="790">
        <f>'報告書 (金銭出納簿を分ける場合)'!L24</f>
        <v>0</v>
      </c>
      <c r="CH8" s="788" t="e">
        <f>SUM(CB7:CG7)</f>
        <v>#REF!</v>
      </c>
      <c r="CI8" s="790">
        <f>'報告書 (金銭出納簿を分ける場合)'!L29</f>
        <v>0</v>
      </c>
      <c r="CJ8" s="790">
        <f>'報告書 (金銭出納簿を分ける場合)'!L30</f>
        <v>0</v>
      </c>
      <c r="CK8" s="790">
        <f>'報告書 (金銭出納簿を分ける場合)'!L31</f>
        <v>0</v>
      </c>
      <c r="CL8" s="790">
        <f>'報告書 (金銭出納簿を分ける場合)'!L32</f>
        <v>0</v>
      </c>
      <c r="CM8" s="790">
        <f>'報告書 (金銭出納簿を分ける場合)'!L34</f>
        <v>0</v>
      </c>
      <c r="CN8" s="790">
        <f>'報告書 (金銭出納簿を分ける場合)'!L35</f>
        <v>0</v>
      </c>
      <c r="CO8" s="790">
        <f>'報告書 (金銭出納簿を分ける場合)'!L36</f>
        <v>0</v>
      </c>
      <c r="CP8" s="790">
        <f>'報告書 (金銭出納簿を分ける場合)'!L37</f>
        <v>0</v>
      </c>
      <c r="CQ8" s="790">
        <f>'報告書 (金銭出納簿を分ける場合)'!L38</f>
        <v>0</v>
      </c>
      <c r="CR8" s="790">
        <f>'報告書 (金銭出納簿を分ける場合)'!L39</f>
        <v>0</v>
      </c>
      <c r="CS8" s="790">
        <f>'報告書 (金銭出納簿を分ける場合)'!L40</f>
        <v>0</v>
      </c>
      <c r="CT8" s="788" t="e">
        <f>SUM(CI7:CS7)</f>
        <v>#REF!</v>
      </c>
      <c r="CU8" s="790" t="str">
        <f>'報告書 (金銭出納簿を分ける場合)'!O62</f>
        <v>－</v>
      </c>
      <c r="CV8" s="790">
        <f>'報告書 (金銭出納簿を分ける場合)'!T63</f>
        <v>0</v>
      </c>
      <c r="CW8" s="790" t="str">
        <f>'報告書 (金銭出納簿を分ける場合)'!O64</f>
        <v>－</v>
      </c>
      <c r="CX8" s="790" t="str">
        <f>'報告書 (金銭出納簿を分ける場合)'!O65</f>
        <v>×</v>
      </c>
      <c r="CY8" s="790" t="str">
        <f>'報告書 (金銭出納簿を分ける場合)'!O66</f>
        <v>－</v>
      </c>
      <c r="CZ8" s="790" t="str">
        <f>'報告書 (金銭出納簿を分ける場合)'!O67</f>
        <v>－</v>
      </c>
      <c r="DA8" s="790" t="str">
        <f>'報告書 (金銭出納簿を分ける場合)'!O68</f>
        <v>×</v>
      </c>
      <c r="DB8" s="790" t="str">
        <f>'報告書 (金銭出納簿を分ける場合)'!O69</f>
        <v>－</v>
      </c>
      <c r="DC8" s="790" t="str">
        <f>'報告書 (金銭出納簿を分ける場合)'!O70</f>
        <v>×</v>
      </c>
      <c r="DD8" s="790" t="str">
        <f>'報告書 (金銭出納簿を分ける場合)'!O71</f>
        <v>×</v>
      </c>
      <c r="DE8" s="790" t="str">
        <f>'報告書 (金銭出納簿を分ける場合)'!O72</f>
        <v>－</v>
      </c>
      <c r="DF8" s="790" t="str">
        <f>'報告書 (金銭出納簿を分ける場合)'!O73</f>
        <v>×</v>
      </c>
      <c r="DG8" s="790" t="str">
        <f>'報告書 (金銭出納簿を分ける場合)'!O74</f>
        <v>×</v>
      </c>
      <c r="DH8" s="790" t="str">
        <f>'報告書 (金銭出納簿を分ける場合)'!O79</f>
        <v>－</v>
      </c>
      <c r="DI8" s="790" t="str">
        <f>'報告書 (金銭出納簿を分ける場合)'!O80</f>
        <v>－</v>
      </c>
      <c r="DJ8" s="790" t="str">
        <f>'報告書 (金銭出納簿を分ける場合)'!O81</f>
        <v>－</v>
      </c>
      <c r="DK8" s="790" t="str">
        <f>'報告書 (金銭出納簿を分ける場合)'!O82</f>
        <v>－</v>
      </c>
      <c r="DL8" s="790" t="str">
        <f>'報告書 (金銭出納簿を分ける場合)'!O83</f>
        <v>－</v>
      </c>
      <c r="DM8" s="790" t="str">
        <f>'報告書 (金銭出納簿を分ける場合)'!O84</f>
        <v>－</v>
      </c>
      <c r="DN8" s="790" t="str">
        <f>'報告書 (金銭出納簿を分ける場合)'!O85</f>
        <v>－</v>
      </c>
      <c r="DO8" s="790" t="str">
        <f>'報告書 (金銭出納簿を分ける場合)'!O97</f>
        <v>×</v>
      </c>
      <c r="DP8" s="790" t="str">
        <f>'報告書 (金銭出納簿を分ける場合)'!O98</f>
        <v>×</v>
      </c>
      <c r="DQ8" s="790" t="str">
        <f>'報告書 (金銭出納簿を分ける場合)'!O99</f>
        <v>×</v>
      </c>
      <c r="DR8" s="790" t="str">
        <f>'報告書 (金銭出納簿を分ける場合)'!O100</f>
        <v>×</v>
      </c>
      <c r="DS8" s="786" t="str">
        <f>IF(【選択肢】!P44&gt;0,"○","－")</f>
        <v>－</v>
      </c>
      <c r="DT8" s="786" t="str">
        <f>IF(【選択肢】!P45&gt;0,"○","－")</f>
        <v>－</v>
      </c>
      <c r="DU8" s="786" t="str">
        <f>IF(【選択肢】!P46&gt;0,"○","－")</f>
        <v>－</v>
      </c>
      <c r="DV8" s="786" t="str">
        <f>IF(【選択肢】!P47&gt;0,"○","－")</f>
        <v>－</v>
      </c>
      <c r="DW8" s="786" t="str">
        <f>IF(【選択肢】!P48&gt;0,"○","－")</f>
        <v>－</v>
      </c>
      <c r="DX8" s="786" t="str">
        <f>IF(【選択肢】!P49&gt;0,"○","－")</f>
        <v>－</v>
      </c>
      <c r="DY8" s="786" t="str">
        <f>IF(【選択肢】!P50&gt;0,"○","－")</f>
        <v>－</v>
      </c>
      <c r="DZ8" s="786" t="str">
        <f>IF(【選択肢】!P51&gt;0,"○","－")</f>
        <v>－</v>
      </c>
      <c r="EA8" s="786" t="str">
        <f>IF(【選択肢】!P52&gt;0,"○","－")</f>
        <v>－</v>
      </c>
      <c r="EB8" s="786" t="str">
        <f>IF(【選択肢】!P53&gt;0,"○","－")</f>
        <v>－</v>
      </c>
      <c r="EC8" s="786" t="str">
        <f>IF(【選択肢】!P54&gt;0,"○","－")</f>
        <v>－</v>
      </c>
      <c r="ED8" s="786" t="str">
        <f>IF(【選択肢】!P55&gt;0,"○","－")</f>
        <v>－</v>
      </c>
      <c r="EE8" s="790" t="str">
        <f>'報告書 (金銭出納簿を分ける場合)'!O115</f>
        <v>－</v>
      </c>
      <c r="EF8" s="790" t="str">
        <f>'報告書 (金銭出納簿を分ける場合)'!O116</f>
        <v>－</v>
      </c>
      <c r="EG8" s="790" t="str">
        <f>'報告書 (金銭出納簿を分ける場合)'!O117</f>
        <v>－</v>
      </c>
      <c r="EH8" s="790" t="str">
        <f>'報告書 (金銭出納簿を分ける場合)'!O118</f>
        <v>－</v>
      </c>
      <c r="EI8" s="790" t="str">
        <f>'報告書 (金銭出納簿を分ける場合)'!O119</f>
        <v>－</v>
      </c>
      <c r="EJ8" s="790" t="str">
        <f>'報告書 (金銭出納簿を分ける場合)'!O120</f>
        <v>－</v>
      </c>
      <c r="EK8" s="790" t="str">
        <f>'報告書 (金銭出納簿を分ける場合)'!O121</f>
        <v>－</v>
      </c>
      <c r="EL8" s="790" t="str">
        <f>'報告書 (金銭出納簿を分ける場合)'!O122</f>
        <v>－</v>
      </c>
      <c r="EM8" s="790" t="str">
        <f>'報告書 (金銭出納簿を分ける場合)'!O123</f>
        <v>－</v>
      </c>
      <c r="EN8" s="784">
        <f>SUMIFS('報告書 (金銭出納簿を分ける場合)'!P137:P148,'報告書 (金銭出納簿を分ける場合)'!D137:D148,【選択肢】!S66,'報告書 (金銭出納簿を分ける場合)'!Q137:Q148,【選択肢】!G3)</f>
        <v>0</v>
      </c>
      <c r="EO8" s="784">
        <f>SUMIFS('報告書 (金銭出納簿を分ける場合)'!P137:P148,'報告書 (金銭出納簿を分ける場合)'!D137:D148,【選択肢】!S67,'報告書 (金銭出納簿を分ける場合)'!Q137:Q148,【選択肢】!G3)</f>
        <v>0</v>
      </c>
      <c r="EP8" s="784">
        <f>SUMIFS('報告書 (金銭出納簿を分ける場合)'!P137:P148,'報告書 (金銭出納簿を分ける場合)'!D137:D148,【選択肢】!S68,'報告書 (金銭出納簿を分ける場合)'!Q137:Q148,【選択肢】!G3)</f>
        <v>0</v>
      </c>
      <c r="EQ8" s="784">
        <f>SUMIFS('報告書 (金銭出納簿を分ける場合)'!P137:P148,'報告書 (金銭出納簿を分ける場合)'!D137:D148,【選択肢】!S69,'報告書 (金銭出納簿を分ける場合)'!Q137:Q148,【選択肢】!G3)</f>
        <v>0</v>
      </c>
      <c r="ER8" s="782">
        <f>SUMIFS('報告書 (金銭出納簿を分ける場合)'!P137:P148,'報告書 (金銭出納簿を分ける場合)'!D137:D148,【選択肢】!S70,'報告書 (金銭出納簿を分ける場合)'!Q137:Q148,【選択肢】!G4)</f>
        <v>0</v>
      </c>
      <c r="ES8" s="782">
        <f>SUMIFS('報告書 (金銭出納簿を分ける場合)'!P137:P148,'報告書 (金銭出納簿を分ける場合)'!D137:D148,【選択肢】!S71,'報告書 (金銭出納簿を分ける場合)'!Q137:Q148,【選択肢】!G4)</f>
        <v>0</v>
      </c>
      <c r="ET8" s="781">
        <f>'報告書 (金銭出納簿を分ける場合)'!L152</f>
        <v>0</v>
      </c>
      <c r="EU8" s="797" t="str">
        <f>IF(EY7&gt;0,"○","")</f>
        <v/>
      </c>
      <c r="EV8" s="781">
        <f>加算措置!C7</f>
        <v>0</v>
      </c>
      <c r="EW8" s="781">
        <f>加算措置!C9</f>
        <v>0</v>
      </c>
      <c r="EX8" s="781">
        <f>加算措置!C11</f>
        <v>0</v>
      </c>
      <c r="EY8" s="781">
        <f>SUM(EV7:EX7)</f>
        <v>0</v>
      </c>
      <c r="EZ8" s="797" t="str">
        <f>IF(FD7&gt;0,"○","")</f>
        <v/>
      </c>
      <c r="FA8" s="781">
        <f>加算措置!C33</f>
        <v>0</v>
      </c>
      <c r="FB8" s="781">
        <f>加算措置!C35</f>
        <v>0</v>
      </c>
      <c r="FC8" s="781">
        <f>加算措置!C37</f>
        <v>0</v>
      </c>
      <c r="FD8" s="781">
        <f>SUM(FA7:FC7)</f>
        <v>0</v>
      </c>
      <c r="FE8" s="797" t="str">
        <f>IF(FI7&gt;0,"○","")</f>
        <v/>
      </c>
      <c r="FF8" s="781">
        <f>加算措置!C65</f>
        <v>0</v>
      </c>
      <c r="FG8" s="781">
        <f>加算措置!C67</f>
        <v>0</v>
      </c>
      <c r="FH8" s="781">
        <f>加算措置!C69</f>
        <v>0</v>
      </c>
      <c r="FI8" s="781">
        <f>SUM(FF7:FH7)</f>
        <v>0</v>
      </c>
      <c r="FJ8" s="797" t="e">
        <f>IF(FK7&gt;0,"○","")</f>
        <v>#REF!</v>
      </c>
      <c r="FK8" s="894">
        <f>'報告書 (金銭出納簿を分ける場合)'!S131</f>
        <v>0</v>
      </c>
      <c r="FL8" s="894">
        <f>'報告書 (金銭出納簿を分ける場合)'!P131</f>
        <v>0</v>
      </c>
      <c r="FM8" s="781" t="str">
        <f>IF(COUNTIF(加算措置!I76:L78,"○"),"○","")</f>
        <v/>
      </c>
    </row>
    <row r="9" spans="1:169" s="763" customFormat="1" ht="30.75" customHeight="1">
      <c r="C9" s="1135"/>
      <c r="D9" s="786"/>
      <c r="E9" s="786"/>
      <c r="F9" s="786"/>
      <c r="G9" s="796"/>
      <c r="H9" s="796"/>
      <c r="I9" s="786"/>
      <c r="J9" s="786"/>
      <c r="K9" s="786"/>
      <c r="L9" s="786"/>
      <c r="M9" s="785"/>
      <c r="N9" s="786"/>
      <c r="O9" s="786"/>
      <c r="P9" s="786"/>
      <c r="Q9" s="786"/>
      <c r="R9" s="786"/>
      <c r="S9" s="786"/>
      <c r="T9" s="786"/>
      <c r="U9" s="786"/>
      <c r="V9" s="786"/>
      <c r="W9" s="785"/>
      <c r="X9" s="786"/>
      <c r="Y9" s="786"/>
      <c r="Z9" s="785"/>
      <c r="AA9" s="1120"/>
      <c r="AB9" s="1120"/>
      <c r="AC9" s="1120"/>
      <c r="AD9" s="1120"/>
      <c r="AE9" s="1120"/>
      <c r="AF9" s="1120"/>
      <c r="AG9" s="1121"/>
      <c r="AH9" s="1121"/>
      <c r="AI9" s="1121"/>
      <c r="AJ9" s="1122"/>
      <c r="AK9" s="790"/>
      <c r="AL9" s="790"/>
      <c r="AM9" s="794"/>
      <c r="AN9" s="794"/>
      <c r="AO9" s="793"/>
      <c r="AP9" s="794"/>
      <c r="AQ9" s="794"/>
      <c r="AR9" s="793"/>
      <c r="AS9" s="790"/>
      <c r="AT9" s="790"/>
      <c r="AU9" s="790"/>
      <c r="AV9" s="788"/>
      <c r="AW9" s="788"/>
      <c r="AX9" s="790"/>
      <c r="AY9" s="790"/>
      <c r="AZ9" s="790"/>
      <c r="BA9" s="788"/>
      <c r="BB9" s="788"/>
      <c r="BC9" s="790"/>
      <c r="BD9" s="790"/>
      <c r="BE9" s="790"/>
      <c r="BF9" s="788"/>
      <c r="BG9" s="788"/>
      <c r="BH9" s="786"/>
      <c r="BI9" s="792"/>
      <c r="BJ9" s="792"/>
      <c r="BK9" s="792"/>
      <c r="BL9" s="792"/>
      <c r="BM9" s="792"/>
      <c r="BN9" s="792"/>
      <c r="BO9" s="792"/>
      <c r="BP9" s="792"/>
      <c r="BQ9" s="792"/>
      <c r="BR9" s="792"/>
      <c r="BS9" s="792"/>
      <c r="BT9" s="792"/>
      <c r="BU9" s="792"/>
      <c r="BV9" s="787"/>
      <c r="BW9" s="787"/>
      <c r="BX9" s="787"/>
      <c r="BY9" s="787"/>
      <c r="BZ9" s="787"/>
      <c r="CA9" s="787"/>
      <c r="CB9" s="790"/>
      <c r="CC9" s="790"/>
      <c r="CD9" s="790"/>
      <c r="CE9" s="790"/>
      <c r="CF9" s="790"/>
      <c r="CG9" s="790"/>
      <c r="CH9" s="788"/>
      <c r="CI9" s="791"/>
      <c r="CJ9" s="791"/>
      <c r="CK9" s="791"/>
      <c r="CL9" s="791"/>
      <c r="CM9" s="791"/>
      <c r="CN9" s="791"/>
      <c r="CO9" s="791"/>
      <c r="CP9" s="788"/>
      <c r="CQ9" s="791"/>
      <c r="CR9" s="790"/>
      <c r="CS9" s="790"/>
      <c r="CT9" s="788"/>
      <c r="CU9" s="788"/>
      <c r="CV9" s="789"/>
      <c r="CW9" s="788"/>
      <c r="CX9" s="788"/>
      <c r="CY9" s="788"/>
      <c r="CZ9" s="788"/>
      <c r="DA9" s="788"/>
      <c r="DB9" s="788"/>
      <c r="DC9" s="788"/>
      <c r="DD9" s="788"/>
      <c r="DE9" s="788"/>
      <c r="DF9" s="788"/>
      <c r="DG9" s="788"/>
      <c r="DH9" s="787"/>
      <c r="DI9" s="787"/>
      <c r="DJ9" s="787"/>
      <c r="DK9" s="787"/>
      <c r="DL9" s="787"/>
      <c r="DM9" s="787"/>
      <c r="DN9" s="787"/>
      <c r="DO9" s="787"/>
      <c r="DP9" s="787"/>
      <c r="DQ9" s="787"/>
      <c r="DR9" s="787"/>
      <c r="DS9" s="786"/>
      <c r="DT9" s="786"/>
      <c r="DU9" s="786"/>
      <c r="DV9" s="786"/>
      <c r="DW9" s="786"/>
      <c r="DX9" s="786"/>
      <c r="DY9" s="786"/>
      <c r="DZ9" s="786"/>
      <c r="EA9" s="786"/>
      <c r="EB9" s="786"/>
      <c r="EC9" s="786"/>
      <c r="ED9" s="786"/>
      <c r="EE9" s="785"/>
      <c r="EF9" s="785"/>
      <c r="EG9" s="785"/>
      <c r="EH9" s="785"/>
      <c r="EI9" s="786"/>
      <c r="EJ9" s="785"/>
      <c r="EK9" s="786"/>
      <c r="EL9" s="785"/>
      <c r="EM9" s="785"/>
      <c r="EN9" s="784"/>
      <c r="EO9" s="784"/>
      <c r="EP9" s="784"/>
      <c r="EQ9" s="784"/>
      <c r="ER9" s="782"/>
      <c r="ES9" s="782"/>
      <c r="ET9" s="781"/>
      <c r="EU9" s="797"/>
      <c r="EV9" s="781"/>
      <c r="EW9" s="781"/>
      <c r="EX9" s="781"/>
      <c r="EY9" s="781"/>
      <c r="EZ9" s="797"/>
      <c r="FA9" s="781"/>
      <c r="FB9" s="781"/>
      <c r="FC9" s="781"/>
      <c r="FD9" s="781"/>
      <c r="FE9" s="797"/>
      <c r="FF9" s="781"/>
      <c r="FG9" s="781"/>
      <c r="FH9" s="781"/>
      <c r="FI9" s="781"/>
      <c r="FJ9" s="797"/>
      <c r="FK9" s="894"/>
      <c r="FL9" s="894"/>
      <c r="FM9" s="781"/>
    </row>
    <row r="10" spans="1:169" s="763" customFormat="1" ht="30.75" customHeight="1">
      <c r="A10" s="763" t="e">
        <f>VLOOKUP(EU10,市町村コードH30.10.1!$E$2:$F$21,2,FALSE)</f>
        <v>#N/A</v>
      </c>
      <c r="B10" s="763">
        <v>2</v>
      </c>
      <c r="D10" s="786"/>
      <c r="E10" s="786"/>
      <c r="F10" s="786"/>
      <c r="G10" s="796"/>
      <c r="H10" s="796"/>
      <c r="I10" s="786"/>
      <c r="J10" s="786"/>
      <c r="K10" s="786"/>
      <c r="L10" s="786"/>
      <c r="M10" s="785"/>
      <c r="N10" s="786"/>
      <c r="O10" s="786"/>
      <c r="P10" s="786"/>
      <c r="Q10" s="786"/>
      <c r="R10" s="786"/>
      <c r="S10" s="786"/>
      <c r="T10" s="786"/>
      <c r="U10" s="786"/>
      <c r="V10" s="786"/>
      <c r="W10" s="785"/>
      <c r="X10" s="786"/>
      <c r="Y10" s="786"/>
      <c r="Z10" s="785"/>
      <c r="AA10" s="795"/>
      <c r="AB10" s="795"/>
      <c r="AC10" s="795"/>
      <c r="AD10" s="795"/>
      <c r="AE10" s="795"/>
      <c r="AF10" s="795"/>
      <c r="AG10" s="790"/>
      <c r="AH10" s="790"/>
      <c r="AI10" s="790"/>
      <c r="AJ10" s="788"/>
      <c r="AK10" s="790"/>
      <c r="AL10" s="790"/>
      <c r="AM10" s="794"/>
      <c r="AN10" s="794"/>
      <c r="AO10" s="793"/>
      <c r="AP10" s="794"/>
      <c r="AQ10" s="794"/>
      <c r="AR10" s="793"/>
      <c r="AS10" s="790"/>
      <c r="AT10" s="790"/>
      <c r="AU10" s="790"/>
      <c r="AV10" s="788"/>
      <c r="AW10" s="788"/>
      <c r="AX10" s="790"/>
      <c r="AY10" s="790"/>
      <c r="AZ10" s="790"/>
      <c r="BA10" s="788"/>
      <c r="BB10" s="788"/>
      <c r="BC10" s="790"/>
      <c r="BD10" s="790"/>
      <c r="BE10" s="790"/>
      <c r="BF10" s="788"/>
      <c r="BG10" s="788"/>
      <c r="BH10" s="786"/>
      <c r="BI10" s="792"/>
      <c r="BJ10" s="792"/>
      <c r="BK10" s="792"/>
      <c r="BL10" s="792"/>
      <c r="BM10" s="792"/>
      <c r="BN10" s="792"/>
      <c r="BO10" s="792"/>
      <c r="BP10" s="792"/>
      <c r="BQ10" s="792"/>
      <c r="BR10" s="792"/>
      <c r="BS10" s="792"/>
      <c r="BT10" s="792"/>
      <c r="BU10" s="792"/>
      <c r="BV10" s="787"/>
      <c r="BW10" s="787"/>
      <c r="BX10" s="787"/>
      <c r="BY10" s="787"/>
      <c r="BZ10" s="787"/>
      <c r="CA10" s="787"/>
      <c r="CB10" s="790"/>
      <c r="CC10" s="790"/>
      <c r="CD10" s="790"/>
      <c r="CE10" s="790"/>
      <c r="CF10" s="790"/>
      <c r="CG10" s="790"/>
      <c r="CH10" s="788"/>
      <c r="CI10" s="791"/>
      <c r="CJ10" s="791"/>
      <c r="CK10" s="791"/>
      <c r="CL10" s="791"/>
      <c r="CM10" s="791"/>
      <c r="CN10" s="791"/>
      <c r="CO10" s="791"/>
      <c r="CP10" s="788"/>
      <c r="CQ10" s="791"/>
      <c r="CR10" s="790"/>
      <c r="CS10" s="790"/>
      <c r="CT10" s="788"/>
      <c r="CU10" s="788"/>
      <c r="CV10" s="789"/>
      <c r="CW10" s="788"/>
      <c r="CX10" s="788"/>
      <c r="CY10" s="788"/>
      <c r="CZ10" s="788"/>
      <c r="DA10" s="788"/>
      <c r="DB10" s="788"/>
      <c r="DC10" s="788"/>
      <c r="DD10" s="788"/>
      <c r="DE10" s="788"/>
      <c r="DF10" s="788"/>
      <c r="DG10" s="788"/>
      <c r="DH10" s="787"/>
      <c r="DI10" s="787"/>
      <c r="DJ10" s="787"/>
      <c r="DK10" s="787"/>
      <c r="DL10" s="787"/>
      <c r="DM10" s="787"/>
      <c r="DN10" s="787"/>
      <c r="DO10" s="787"/>
      <c r="DP10" s="787"/>
      <c r="DQ10" s="787"/>
      <c r="DR10" s="787"/>
      <c r="DS10" s="786"/>
      <c r="DT10" s="786"/>
      <c r="DU10" s="786"/>
      <c r="DV10" s="786"/>
      <c r="DW10" s="786"/>
      <c r="DX10" s="786"/>
      <c r="DY10" s="786"/>
      <c r="DZ10" s="786"/>
      <c r="EA10" s="786"/>
      <c r="EB10" s="786"/>
      <c r="EC10" s="786"/>
      <c r="ED10" s="786"/>
      <c r="EE10" s="785"/>
      <c r="EF10" s="785"/>
      <c r="EG10" s="785"/>
      <c r="EH10" s="785"/>
      <c r="EI10" s="786"/>
      <c r="EJ10" s="785"/>
      <c r="EK10" s="786"/>
      <c r="EL10" s="785"/>
      <c r="EM10" s="785"/>
      <c r="EN10" s="784"/>
      <c r="EO10" s="784"/>
      <c r="EP10" s="783"/>
      <c r="EQ10" s="783"/>
      <c r="ER10" s="782"/>
      <c r="ES10" s="782"/>
      <c r="ET10" s="781"/>
      <c r="EU10" s="781"/>
      <c r="EV10" s="781"/>
      <c r="EW10" s="781"/>
      <c r="EX10" s="781"/>
      <c r="EY10" s="781"/>
      <c r="EZ10" s="781"/>
      <c r="FA10" s="781"/>
      <c r="FB10" s="781"/>
      <c r="FC10" s="781"/>
      <c r="FD10" s="781"/>
      <c r="FE10" s="781"/>
      <c r="FF10" s="781"/>
      <c r="FG10" s="781"/>
      <c r="FH10" s="781"/>
      <c r="FI10" s="781"/>
      <c r="FJ10" s="781"/>
      <c r="FK10" s="781"/>
      <c r="FL10" s="781"/>
      <c r="FM10" s="781"/>
    </row>
    <row r="11" spans="1:169" s="763" customFormat="1" ht="30.75" customHeight="1">
      <c r="B11" s="763">
        <v>3</v>
      </c>
      <c r="D11" s="770"/>
      <c r="E11" s="770"/>
      <c r="F11" s="770"/>
      <c r="G11" s="780"/>
      <c r="H11" s="780"/>
      <c r="I11" s="770"/>
      <c r="J11" s="770"/>
      <c r="K11" s="770"/>
      <c r="L11" s="770"/>
      <c r="M11" s="769"/>
      <c r="N11" s="770"/>
      <c r="O11" s="770"/>
      <c r="P11" s="770"/>
      <c r="Q11" s="770"/>
      <c r="R11" s="770"/>
      <c r="S11" s="770"/>
      <c r="T11" s="770"/>
      <c r="U11" s="770"/>
      <c r="V11" s="770"/>
      <c r="W11" s="769"/>
      <c r="X11" s="770"/>
      <c r="Y11" s="770"/>
      <c r="Z11" s="769"/>
      <c r="AA11" s="779"/>
      <c r="AB11" s="779"/>
      <c r="AC11" s="779"/>
      <c r="AD11" s="779"/>
      <c r="AE11" s="779"/>
      <c r="AF11" s="779"/>
      <c r="AG11" s="774"/>
      <c r="AH11" s="774"/>
      <c r="AI11" s="774"/>
      <c r="AJ11" s="772"/>
      <c r="AK11" s="774"/>
      <c r="AL11" s="774"/>
      <c r="AM11" s="778"/>
      <c r="AN11" s="778"/>
      <c r="AO11" s="777"/>
      <c r="AP11" s="778"/>
      <c r="AQ11" s="778"/>
      <c r="AR11" s="777"/>
      <c r="AS11" s="774"/>
      <c r="AT11" s="774"/>
      <c r="AU11" s="774"/>
      <c r="AV11" s="772"/>
      <c r="AW11" s="772"/>
      <c r="AX11" s="774"/>
      <c r="AY11" s="774"/>
      <c r="AZ11" s="774"/>
      <c r="BA11" s="772"/>
      <c r="BB11" s="772"/>
      <c r="BC11" s="774"/>
      <c r="BD11" s="774"/>
      <c r="BE11" s="774"/>
      <c r="BF11" s="772"/>
      <c r="BG11" s="772"/>
      <c r="BH11" s="770"/>
      <c r="BI11" s="776"/>
      <c r="BJ11" s="776"/>
      <c r="BK11" s="776"/>
      <c r="BL11" s="776"/>
      <c r="BM11" s="776"/>
      <c r="BN11" s="776"/>
      <c r="BO11" s="776"/>
      <c r="BP11" s="776"/>
      <c r="BQ11" s="776"/>
      <c r="BR11" s="776"/>
      <c r="BS11" s="776"/>
      <c r="BT11" s="776"/>
      <c r="BU11" s="776"/>
      <c r="BV11" s="771"/>
      <c r="BW11" s="771"/>
      <c r="BX11" s="771"/>
      <c r="BY11" s="771"/>
      <c r="BZ11" s="771"/>
      <c r="CA11" s="771"/>
      <c r="CB11" s="774"/>
      <c r="CC11" s="774"/>
      <c r="CD11" s="774"/>
      <c r="CE11" s="774"/>
      <c r="CF11" s="774"/>
      <c r="CG11" s="774"/>
      <c r="CH11" s="772"/>
      <c r="CI11" s="775"/>
      <c r="CJ11" s="775"/>
      <c r="CK11" s="775"/>
      <c r="CL11" s="775"/>
      <c r="CM11" s="775"/>
      <c r="CN11" s="775"/>
      <c r="CO11" s="775"/>
      <c r="CP11" s="772"/>
      <c r="CQ11" s="775"/>
      <c r="CR11" s="774"/>
      <c r="CS11" s="774"/>
      <c r="CT11" s="772"/>
      <c r="CU11" s="772"/>
      <c r="CV11" s="773"/>
      <c r="CW11" s="772"/>
      <c r="CX11" s="772"/>
      <c r="CY11" s="772"/>
      <c r="CZ11" s="772"/>
      <c r="DA11" s="772"/>
      <c r="DB11" s="772"/>
      <c r="DC11" s="772"/>
      <c r="DD11" s="772"/>
      <c r="DE11" s="772"/>
      <c r="DF11" s="772"/>
      <c r="DG11" s="772"/>
      <c r="DH11" s="771"/>
      <c r="DI11" s="771"/>
      <c r="DJ11" s="771"/>
      <c r="DK11" s="771"/>
      <c r="DL11" s="771"/>
      <c r="DM11" s="771"/>
      <c r="DN11" s="771"/>
      <c r="DO11" s="771"/>
      <c r="DP11" s="771"/>
      <c r="DQ11" s="771"/>
      <c r="DR11" s="771"/>
      <c r="DS11" s="770"/>
      <c r="DT11" s="770"/>
      <c r="DU11" s="770"/>
      <c r="DV11" s="770"/>
      <c r="DW11" s="770"/>
      <c r="DX11" s="770"/>
      <c r="DY11" s="770"/>
      <c r="DZ11" s="770"/>
      <c r="EA11" s="770"/>
      <c r="EB11" s="770"/>
      <c r="EC11" s="770"/>
      <c r="ED11" s="770"/>
      <c r="EE11" s="769"/>
      <c r="EF11" s="769"/>
      <c r="EG11" s="769"/>
      <c r="EH11" s="769"/>
      <c r="EI11" s="770"/>
      <c r="EJ11" s="769"/>
      <c r="EK11" s="770"/>
      <c r="EL11" s="769"/>
      <c r="EM11" s="769"/>
      <c r="EN11" s="768"/>
      <c r="EO11" s="768"/>
      <c r="EP11" s="767"/>
      <c r="EQ11" s="767"/>
      <c r="ER11" s="766"/>
      <c r="ES11" s="765"/>
      <c r="ET11" s="764"/>
      <c r="EU11" s="764"/>
      <c r="EV11" s="764"/>
      <c r="EW11" s="764"/>
      <c r="EX11" s="764"/>
      <c r="EY11" s="764"/>
      <c r="EZ11" s="764"/>
      <c r="FA11" s="764"/>
      <c r="FB11" s="764"/>
      <c r="FC11" s="764"/>
      <c r="FD11" s="764"/>
      <c r="FE11" s="764"/>
      <c r="FF11" s="764"/>
      <c r="FG11" s="764"/>
      <c r="FH11" s="764"/>
      <c r="FI11" s="764"/>
      <c r="FJ11" s="764"/>
      <c r="FK11" s="764"/>
      <c r="FL11" s="764"/>
      <c r="FM11" s="764"/>
    </row>
    <row r="12" spans="1:169" s="763" customFormat="1" ht="30.75" customHeight="1" thickBot="1">
      <c r="B12" s="763">
        <v>4</v>
      </c>
      <c r="D12" s="770"/>
      <c r="E12" s="770"/>
      <c r="F12" s="770"/>
      <c r="G12" s="780"/>
      <c r="H12" s="780"/>
      <c r="I12" s="770"/>
      <c r="J12" s="770"/>
      <c r="K12" s="770"/>
      <c r="L12" s="770"/>
      <c r="M12" s="769"/>
      <c r="N12" s="770"/>
      <c r="O12" s="770"/>
      <c r="P12" s="770"/>
      <c r="Q12" s="770"/>
      <c r="R12" s="770"/>
      <c r="S12" s="770"/>
      <c r="T12" s="770"/>
      <c r="U12" s="770"/>
      <c r="V12" s="770"/>
      <c r="W12" s="769"/>
      <c r="X12" s="770"/>
      <c r="Y12" s="770"/>
      <c r="Z12" s="769"/>
      <c r="AA12" s="779"/>
      <c r="AB12" s="779"/>
      <c r="AC12" s="779"/>
      <c r="AD12" s="779"/>
      <c r="AE12" s="779"/>
      <c r="AF12" s="779"/>
      <c r="AG12" s="774"/>
      <c r="AH12" s="774"/>
      <c r="AI12" s="774"/>
      <c r="AJ12" s="772"/>
      <c r="AK12" s="774"/>
      <c r="AL12" s="774"/>
      <c r="AM12" s="778"/>
      <c r="AN12" s="778"/>
      <c r="AO12" s="777"/>
      <c r="AP12" s="778"/>
      <c r="AQ12" s="778"/>
      <c r="AR12" s="777"/>
      <c r="AS12" s="774"/>
      <c r="AT12" s="774"/>
      <c r="AU12" s="774"/>
      <c r="AV12" s="772"/>
      <c r="AW12" s="772"/>
      <c r="AX12" s="774"/>
      <c r="AY12" s="774"/>
      <c r="AZ12" s="774"/>
      <c r="BA12" s="772"/>
      <c r="BB12" s="772"/>
      <c r="BC12" s="774"/>
      <c r="BD12" s="774"/>
      <c r="BE12" s="774"/>
      <c r="BF12" s="772"/>
      <c r="BG12" s="772"/>
      <c r="BH12" s="770"/>
      <c r="BI12" s="776"/>
      <c r="BJ12" s="776"/>
      <c r="BK12" s="776"/>
      <c r="BL12" s="776"/>
      <c r="BM12" s="776"/>
      <c r="BN12" s="776"/>
      <c r="BO12" s="776"/>
      <c r="BP12" s="776"/>
      <c r="BQ12" s="776"/>
      <c r="BR12" s="776"/>
      <c r="BS12" s="776"/>
      <c r="BT12" s="776"/>
      <c r="BU12" s="776"/>
      <c r="BV12" s="771"/>
      <c r="BW12" s="771"/>
      <c r="BX12" s="771"/>
      <c r="BY12" s="771"/>
      <c r="BZ12" s="771"/>
      <c r="CA12" s="771"/>
      <c r="CB12" s="774"/>
      <c r="CC12" s="774"/>
      <c r="CD12" s="774"/>
      <c r="CE12" s="774"/>
      <c r="CF12" s="774"/>
      <c r="CG12" s="774"/>
      <c r="CH12" s="772"/>
      <c r="CI12" s="775"/>
      <c r="CJ12" s="775"/>
      <c r="CK12" s="775"/>
      <c r="CL12" s="775"/>
      <c r="CM12" s="775"/>
      <c r="CN12" s="775"/>
      <c r="CO12" s="775"/>
      <c r="CP12" s="772"/>
      <c r="CQ12" s="775"/>
      <c r="CR12" s="774"/>
      <c r="CS12" s="774"/>
      <c r="CT12" s="772"/>
      <c r="CU12" s="772"/>
      <c r="CV12" s="773"/>
      <c r="CW12" s="772"/>
      <c r="CX12" s="772"/>
      <c r="CY12" s="772"/>
      <c r="CZ12" s="772"/>
      <c r="DA12" s="772"/>
      <c r="DB12" s="772"/>
      <c r="DC12" s="772"/>
      <c r="DD12" s="772"/>
      <c r="DE12" s="772"/>
      <c r="DF12" s="772"/>
      <c r="DG12" s="772"/>
      <c r="DH12" s="771"/>
      <c r="DI12" s="771"/>
      <c r="DJ12" s="771"/>
      <c r="DK12" s="771"/>
      <c r="DL12" s="771"/>
      <c r="DM12" s="771"/>
      <c r="DN12" s="771"/>
      <c r="DO12" s="771"/>
      <c r="DP12" s="771"/>
      <c r="DQ12" s="771"/>
      <c r="DR12" s="771"/>
      <c r="DS12" s="770"/>
      <c r="DT12" s="770"/>
      <c r="DU12" s="770"/>
      <c r="DV12" s="770"/>
      <c r="DW12" s="770"/>
      <c r="DX12" s="770"/>
      <c r="DY12" s="770"/>
      <c r="DZ12" s="770"/>
      <c r="EA12" s="770"/>
      <c r="EB12" s="770"/>
      <c r="EC12" s="770"/>
      <c r="ED12" s="770"/>
      <c r="EE12" s="769"/>
      <c r="EF12" s="769"/>
      <c r="EG12" s="769"/>
      <c r="EH12" s="769"/>
      <c r="EI12" s="770"/>
      <c r="EJ12" s="769"/>
      <c r="EK12" s="770"/>
      <c r="EL12" s="769"/>
      <c r="EM12" s="769"/>
      <c r="EN12" s="768"/>
      <c r="EO12" s="768"/>
      <c r="EP12" s="767"/>
      <c r="EQ12" s="767"/>
      <c r="ER12" s="766"/>
      <c r="ES12" s="765"/>
      <c r="ET12" s="764"/>
      <c r="EU12" s="764"/>
      <c r="EV12" s="764"/>
      <c r="EW12" s="764"/>
      <c r="EX12" s="764"/>
      <c r="EY12" s="764"/>
      <c r="EZ12" s="764"/>
      <c r="FA12" s="764"/>
      <c r="FB12" s="764"/>
      <c r="FC12" s="764"/>
      <c r="FD12" s="764"/>
      <c r="FE12" s="764"/>
      <c r="FF12" s="764"/>
      <c r="FG12" s="764"/>
      <c r="FH12" s="764"/>
      <c r="FI12" s="764"/>
      <c r="FJ12" s="764"/>
      <c r="FK12" s="764"/>
      <c r="FL12" s="764"/>
      <c r="FM12" s="764"/>
    </row>
    <row r="13" spans="1:169" ht="20.100000000000001" customHeight="1" thickTop="1">
      <c r="D13" s="2288" t="s">
        <v>74</v>
      </c>
      <c r="E13" s="2288"/>
      <c r="F13" s="760">
        <f>COUNTA(F7:F7)</f>
        <v>1</v>
      </c>
      <c r="G13" s="759"/>
      <c r="H13" s="759"/>
      <c r="I13" s="755"/>
      <c r="J13" s="755"/>
      <c r="K13" s="755"/>
      <c r="L13" s="755"/>
      <c r="M13" s="755"/>
      <c r="N13" s="755"/>
      <c r="O13" s="755"/>
      <c r="P13" s="755"/>
      <c r="Q13" s="755"/>
      <c r="R13" s="755"/>
      <c r="S13" s="755"/>
      <c r="T13" s="755"/>
      <c r="U13" s="755"/>
      <c r="V13" s="755"/>
      <c r="W13" s="755"/>
      <c r="X13" s="760"/>
      <c r="Y13" s="760"/>
      <c r="Z13" s="755"/>
      <c r="AA13" s="762"/>
      <c r="AB13" s="762"/>
      <c r="AC13" s="762"/>
      <c r="AD13" s="762"/>
      <c r="AE13" s="762"/>
      <c r="AF13" s="762"/>
      <c r="AG13" s="755"/>
      <c r="AH13" s="755"/>
      <c r="AI13" s="755"/>
      <c r="AJ13" s="755"/>
      <c r="AK13" s="755"/>
      <c r="AL13" s="755"/>
      <c r="AM13" s="755"/>
      <c r="AN13" s="755"/>
      <c r="AO13" s="755"/>
      <c r="AP13" s="755"/>
      <c r="AQ13" s="755"/>
      <c r="AR13" s="755"/>
      <c r="AS13" s="755"/>
      <c r="AT13" s="755"/>
      <c r="AU13" s="755"/>
      <c r="AV13" s="755"/>
      <c r="AW13" s="755"/>
      <c r="AX13" s="755"/>
      <c r="AY13" s="755"/>
      <c r="AZ13" s="755"/>
      <c r="BA13" s="755"/>
      <c r="BB13" s="755"/>
      <c r="BC13" s="755"/>
      <c r="BD13" s="755"/>
      <c r="BE13" s="755"/>
      <c r="BF13" s="755"/>
      <c r="BG13" s="755"/>
      <c r="BH13" s="761"/>
      <c r="BI13" s="760"/>
      <c r="BJ13" s="759"/>
      <c r="BK13" s="755"/>
      <c r="BL13" s="755"/>
      <c r="BM13" s="755"/>
      <c r="BN13" s="755"/>
      <c r="BO13" s="755"/>
      <c r="BP13" s="755"/>
      <c r="BQ13" s="755"/>
      <c r="BR13" s="755"/>
      <c r="BS13" s="755"/>
      <c r="BT13" s="755"/>
      <c r="BU13" s="755"/>
      <c r="BV13" s="755"/>
      <c r="BW13" s="755"/>
      <c r="BX13" s="755"/>
      <c r="BY13" s="755"/>
      <c r="BZ13" s="755"/>
      <c r="CA13" s="755"/>
      <c r="CB13" s="755"/>
      <c r="CC13" s="755"/>
      <c r="CD13" s="755"/>
      <c r="CE13" s="755"/>
      <c r="CF13" s="755"/>
      <c r="CG13" s="755"/>
      <c r="CH13" s="755"/>
      <c r="CI13" s="755"/>
      <c r="CJ13" s="755"/>
      <c r="CK13" s="755"/>
      <c r="CL13" s="755"/>
      <c r="CM13" s="755"/>
      <c r="CN13" s="755"/>
      <c r="CO13" s="755"/>
      <c r="CP13" s="755"/>
      <c r="CQ13" s="755"/>
      <c r="CR13" s="755"/>
      <c r="CS13" s="755"/>
      <c r="CT13" s="755"/>
      <c r="CU13" s="755"/>
      <c r="CV13" s="755"/>
      <c r="CW13" s="755"/>
      <c r="CX13" s="755"/>
      <c r="CY13" s="755"/>
      <c r="CZ13" s="755"/>
      <c r="DA13" s="755"/>
      <c r="DB13" s="755"/>
      <c r="DC13" s="755"/>
      <c r="DD13" s="755"/>
      <c r="DE13" s="755"/>
      <c r="DF13" s="755"/>
      <c r="DG13" s="755"/>
      <c r="DH13" s="755"/>
      <c r="DI13" s="755"/>
      <c r="DJ13" s="755"/>
      <c r="DK13" s="755"/>
      <c r="DL13" s="755"/>
      <c r="DM13" s="755"/>
      <c r="DN13" s="755"/>
      <c r="DO13" s="755"/>
      <c r="DP13" s="755"/>
      <c r="DQ13" s="755"/>
      <c r="DR13" s="755"/>
      <c r="DS13" s="755"/>
      <c r="DT13" s="755"/>
      <c r="DU13" s="755"/>
      <c r="DV13" s="755"/>
      <c r="DW13" s="755"/>
      <c r="DX13" s="755"/>
      <c r="DY13" s="755"/>
      <c r="DZ13" s="755"/>
      <c r="EA13" s="755"/>
      <c r="EB13" s="755"/>
      <c r="EC13" s="755"/>
      <c r="ED13" s="755"/>
      <c r="EE13" s="755"/>
      <c r="EF13" s="755"/>
      <c r="EG13" s="755"/>
      <c r="EH13" s="755"/>
      <c r="EI13" s="755"/>
      <c r="EJ13" s="755"/>
      <c r="EK13" s="755"/>
      <c r="EL13" s="755"/>
      <c r="EM13" s="755"/>
      <c r="EN13" s="758"/>
      <c r="EO13" s="758"/>
      <c r="EP13" s="755"/>
      <c r="EQ13" s="757"/>
      <c r="ER13" s="755"/>
      <c r="ES13" s="756"/>
      <c r="ET13" s="755"/>
      <c r="EU13" s="755"/>
      <c r="EV13" s="755"/>
      <c r="EW13" s="755"/>
      <c r="EX13" s="755"/>
      <c r="EY13" s="755"/>
      <c r="EZ13" s="755"/>
      <c r="FA13" s="755"/>
      <c r="FB13" s="755"/>
      <c r="FC13" s="755"/>
      <c r="FD13" s="755"/>
      <c r="FE13" s="755"/>
      <c r="FF13" s="755"/>
      <c r="FG13" s="755"/>
      <c r="FH13" s="755"/>
      <c r="FI13" s="755"/>
      <c r="FJ13" s="755"/>
      <c r="FK13" s="755"/>
      <c r="FL13" s="755"/>
      <c r="FM13" s="755"/>
    </row>
    <row r="14" spans="1:169" ht="20.100000000000001" customHeight="1">
      <c r="D14" s="752"/>
      <c r="E14" s="752"/>
      <c r="F14" s="753"/>
      <c r="G14" s="752"/>
      <c r="H14" s="752"/>
      <c r="I14" s="749"/>
      <c r="J14" s="749"/>
      <c r="K14" s="749"/>
      <c r="L14" s="749"/>
      <c r="M14" s="749"/>
      <c r="N14" s="749"/>
      <c r="O14" s="749"/>
      <c r="P14" s="749"/>
      <c r="Q14" s="749"/>
      <c r="R14" s="749"/>
      <c r="S14" s="749"/>
      <c r="T14" s="749"/>
      <c r="U14" s="749"/>
      <c r="V14" s="749"/>
      <c r="W14" s="749"/>
      <c r="X14" s="753"/>
      <c r="Y14" s="753"/>
      <c r="Z14" s="749"/>
      <c r="AA14" s="749"/>
      <c r="AB14" s="749"/>
      <c r="AC14" s="749"/>
      <c r="AD14" s="749"/>
      <c r="AE14" s="749"/>
      <c r="AF14" s="749"/>
      <c r="AG14" s="749"/>
      <c r="AH14" s="749"/>
      <c r="AI14" s="749"/>
      <c r="AJ14" s="749"/>
      <c r="AK14" s="749"/>
      <c r="AL14" s="749"/>
      <c r="AM14" s="749"/>
      <c r="AN14" s="749"/>
      <c r="AO14" s="749"/>
      <c r="AP14" s="749"/>
      <c r="AQ14" s="749"/>
      <c r="AR14" s="749"/>
      <c r="AS14" s="749"/>
      <c r="AT14" s="749"/>
      <c r="AU14" s="749"/>
      <c r="AV14" s="749"/>
      <c r="AW14" s="749"/>
      <c r="AX14" s="749"/>
      <c r="AY14" s="749"/>
      <c r="AZ14" s="749"/>
      <c r="BA14" s="749"/>
      <c r="BB14" s="749"/>
      <c r="BC14" s="749"/>
      <c r="BD14" s="749"/>
      <c r="BE14" s="749"/>
      <c r="BF14" s="749"/>
      <c r="BG14" s="749"/>
      <c r="BH14" s="754"/>
      <c r="BI14" s="753"/>
      <c r="BJ14" s="752"/>
      <c r="BK14" s="749"/>
      <c r="BL14" s="749"/>
      <c r="BM14" s="749"/>
      <c r="BN14" s="749"/>
      <c r="BO14" s="749"/>
      <c r="BP14" s="749"/>
      <c r="BQ14" s="749"/>
      <c r="BR14" s="749"/>
      <c r="BS14" s="749"/>
      <c r="BT14" s="749"/>
      <c r="BU14" s="749"/>
      <c r="BV14" s="749"/>
      <c r="BW14" s="749"/>
      <c r="BX14" s="749"/>
      <c r="BY14" s="749"/>
      <c r="BZ14" s="749"/>
      <c r="CA14" s="749"/>
      <c r="CB14" s="749"/>
      <c r="CC14" s="749"/>
      <c r="CD14" s="749"/>
      <c r="CE14" s="749"/>
      <c r="CF14" s="749"/>
      <c r="CG14" s="749"/>
      <c r="CH14" s="749"/>
      <c r="CI14" s="749"/>
      <c r="CJ14" s="749"/>
      <c r="CK14" s="749"/>
      <c r="CL14" s="749"/>
      <c r="CM14" s="749"/>
      <c r="CN14" s="749"/>
      <c r="CO14" s="749"/>
      <c r="CP14" s="749"/>
      <c r="CQ14" s="749"/>
      <c r="CR14" s="749"/>
      <c r="CS14" s="749"/>
      <c r="CT14" s="749"/>
      <c r="CU14" s="749"/>
      <c r="CV14" s="749"/>
      <c r="CW14" s="749"/>
      <c r="CX14" s="749"/>
      <c r="CY14" s="749"/>
      <c r="CZ14" s="749"/>
      <c r="DA14" s="749"/>
      <c r="DB14" s="749"/>
      <c r="DC14" s="749"/>
      <c r="DD14" s="749"/>
      <c r="DE14" s="749"/>
      <c r="DF14" s="749"/>
      <c r="DG14" s="749"/>
      <c r="DH14" s="749"/>
      <c r="DI14" s="749"/>
      <c r="DJ14" s="749"/>
      <c r="DK14" s="749"/>
      <c r="DL14" s="749"/>
      <c r="DM14" s="749"/>
      <c r="DN14" s="749"/>
      <c r="DO14" s="749"/>
      <c r="DP14" s="749"/>
      <c r="DQ14" s="749"/>
      <c r="DR14" s="749"/>
      <c r="DS14" s="749"/>
      <c r="DT14" s="749"/>
      <c r="DU14" s="749"/>
      <c r="DV14" s="749"/>
      <c r="DW14" s="749"/>
      <c r="DX14" s="749"/>
      <c r="DY14" s="749"/>
      <c r="DZ14" s="749"/>
      <c r="EA14" s="749"/>
      <c r="EB14" s="749"/>
      <c r="EC14" s="749"/>
      <c r="ED14" s="749"/>
      <c r="EE14" s="749"/>
      <c r="EF14" s="749"/>
      <c r="EG14" s="749"/>
      <c r="EH14" s="749"/>
      <c r="EI14" s="749"/>
      <c r="EJ14" s="749"/>
      <c r="EK14" s="749"/>
      <c r="EL14" s="749"/>
      <c r="EM14" s="749"/>
      <c r="EN14" s="751"/>
      <c r="EO14" s="751"/>
      <c r="EP14" s="749"/>
      <c r="EQ14" s="750"/>
      <c r="ER14" s="749"/>
      <c r="ES14" s="749"/>
      <c r="ET14" s="749"/>
      <c r="EU14" s="749"/>
      <c r="EV14" s="749"/>
    </row>
    <row r="15" spans="1:169" ht="20.100000000000001" customHeight="1">
      <c r="D15" s="752"/>
      <c r="E15" s="752"/>
      <c r="F15" s="753"/>
      <c r="G15" s="752"/>
      <c r="H15" s="752"/>
      <c r="I15" s="749"/>
      <c r="J15" s="749"/>
      <c r="K15" s="749"/>
      <c r="L15" s="749"/>
      <c r="M15" s="749"/>
      <c r="N15" s="749"/>
      <c r="O15" s="749"/>
      <c r="P15" s="749"/>
      <c r="Q15" s="749"/>
      <c r="R15" s="749"/>
      <c r="S15" s="749"/>
      <c r="T15" s="749"/>
      <c r="U15" s="749"/>
      <c r="V15" s="749"/>
      <c r="W15" s="749"/>
      <c r="X15" s="753"/>
      <c r="Y15" s="753"/>
      <c r="Z15" s="749"/>
      <c r="AA15" s="749"/>
      <c r="AB15" s="749"/>
      <c r="AC15" s="749"/>
      <c r="AD15" s="749"/>
      <c r="AE15" s="749"/>
      <c r="AF15" s="749"/>
      <c r="AG15" s="749"/>
      <c r="AH15" s="749"/>
      <c r="AI15" s="749"/>
      <c r="AJ15" s="749"/>
      <c r="AK15" s="749"/>
      <c r="AL15" s="749"/>
      <c r="AM15" s="749"/>
      <c r="AN15" s="749"/>
      <c r="AO15" s="749"/>
      <c r="AP15" s="749"/>
      <c r="AQ15" s="749"/>
      <c r="AR15" s="749"/>
      <c r="AS15" s="749"/>
      <c r="AT15" s="749"/>
      <c r="AU15" s="749"/>
      <c r="AV15" s="749"/>
      <c r="AW15" s="749"/>
      <c r="AX15" s="749"/>
      <c r="AY15" s="749"/>
      <c r="AZ15" s="749"/>
      <c r="BA15" s="749"/>
      <c r="BB15" s="749"/>
      <c r="BC15" s="749"/>
      <c r="BD15" s="749"/>
      <c r="BE15" s="749"/>
      <c r="BF15" s="749"/>
      <c r="BG15" s="749"/>
      <c r="BH15" s="754"/>
      <c r="BI15" s="753"/>
      <c r="BJ15" s="752"/>
      <c r="BK15" s="749"/>
      <c r="BL15" s="749"/>
      <c r="BM15" s="749"/>
      <c r="BN15" s="749"/>
      <c r="BO15" s="749"/>
      <c r="BP15" s="749"/>
      <c r="BQ15" s="749"/>
      <c r="BR15" s="749"/>
      <c r="BS15" s="749"/>
      <c r="BT15" s="749"/>
      <c r="BU15" s="749"/>
      <c r="BV15" s="749"/>
      <c r="BW15" s="749"/>
      <c r="BX15" s="749"/>
      <c r="BY15" s="749"/>
      <c r="BZ15" s="749"/>
      <c r="CA15" s="749"/>
      <c r="CB15" s="749"/>
      <c r="CC15" s="749"/>
      <c r="CD15" s="749"/>
      <c r="CE15" s="749"/>
      <c r="CF15" s="749"/>
      <c r="CG15" s="749"/>
      <c r="CH15" s="749"/>
      <c r="CI15" s="749"/>
      <c r="CJ15" s="749"/>
      <c r="CK15" s="749"/>
      <c r="CL15" s="749"/>
      <c r="CM15" s="749"/>
      <c r="CN15" s="749"/>
      <c r="CO15" s="749"/>
      <c r="CP15" s="749"/>
      <c r="CQ15" s="749"/>
      <c r="CR15" s="749"/>
      <c r="CS15" s="749"/>
      <c r="CT15" s="749"/>
      <c r="CU15" s="749"/>
      <c r="CV15" s="749"/>
      <c r="CW15" s="749"/>
      <c r="CX15" s="749"/>
      <c r="CY15" s="749"/>
      <c r="CZ15" s="749"/>
      <c r="DA15" s="749"/>
      <c r="DB15" s="749"/>
      <c r="DC15" s="749"/>
      <c r="DD15" s="749"/>
      <c r="DE15" s="749"/>
      <c r="DF15" s="749"/>
      <c r="DG15" s="749"/>
      <c r="DH15" s="749"/>
      <c r="DI15" s="749"/>
      <c r="DJ15" s="749"/>
      <c r="DK15" s="749"/>
      <c r="DL15" s="749"/>
      <c r="DM15" s="749"/>
      <c r="DN15" s="749"/>
      <c r="DO15" s="749"/>
      <c r="DP15" s="749"/>
      <c r="DQ15" s="749"/>
      <c r="DR15" s="749"/>
      <c r="DS15" s="749"/>
      <c r="DT15" s="749"/>
      <c r="DU15" s="749"/>
      <c r="DV15" s="749"/>
      <c r="DW15" s="749"/>
      <c r="DX15" s="749"/>
      <c r="DY15" s="749"/>
      <c r="DZ15" s="749"/>
      <c r="EA15" s="749"/>
      <c r="EB15" s="749"/>
      <c r="EC15" s="749"/>
      <c r="ED15" s="749"/>
      <c r="EE15" s="749"/>
      <c r="EF15" s="749"/>
      <c r="EG15" s="749"/>
      <c r="EH15" s="749"/>
      <c r="EI15" s="749"/>
      <c r="EJ15" s="749"/>
      <c r="EK15" s="749"/>
      <c r="EL15" s="749"/>
      <c r="EM15" s="749"/>
      <c r="EN15" s="751"/>
      <c r="EO15" s="751"/>
      <c r="EP15" s="749"/>
      <c r="EQ15" s="750"/>
      <c r="ER15" s="749"/>
      <c r="ES15" s="749"/>
      <c r="ET15" s="749"/>
      <c r="EU15" s="749"/>
      <c r="EV15" s="749"/>
    </row>
    <row r="16" spans="1:169" ht="20.100000000000001" customHeight="1">
      <c r="D16" s="752"/>
      <c r="E16" s="752"/>
      <c r="F16" s="753"/>
      <c r="G16" s="752"/>
      <c r="H16" s="752"/>
      <c r="I16" s="749"/>
      <c r="J16" s="749"/>
      <c r="K16" s="749"/>
      <c r="L16" s="749"/>
      <c r="M16" s="749"/>
      <c r="N16" s="749"/>
      <c r="O16" s="749"/>
      <c r="P16" s="749"/>
      <c r="Q16" s="749"/>
      <c r="R16" s="749"/>
      <c r="S16" s="749"/>
      <c r="T16" s="749"/>
      <c r="U16" s="749"/>
      <c r="V16" s="749"/>
      <c r="W16" s="749"/>
      <c r="X16" s="753"/>
      <c r="Y16" s="753"/>
      <c r="Z16" s="749"/>
      <c r="AA16" s="749"/>
      <c r="AB16" s="749"/>
      <c r="AC16" s="749"/>
      <c r="AD16" s="749"/>
      <c r="AE16" s="749"/>
      <c r="AF16" s="749"/>
      <c r="AG16" s="749"/>
      <c r="AH16" s="749"/>
      <c r="AI16" s="749"/>
      <c r="AJ16" s="749"/>
      <c r="AK16" s="749"/>
      <c r="AL16" s="749"/>
      <c r="AM16" s="749"/>
      <c r="AN16" s="749"/>
      <c r="AO16" s="749"/>
      <c r="AP16" s="749"/>
      <c r="AQ16" s="749"/>
      <c r="AR16" s="749"/>
      <c r="AS16" s="749"/>
      <c r="AT16" s="749"/>
      <c r="AU16" s="749"/>
      <c r="AV16" s="749"/>
      <c r="AW16" s="749"/>
      <c r="AX16" s="749"/>
      <c r="AY16" s="749"/>
      <c r="AZ16" s="749"/>
      <c r="BA16" s="749"/>
      <c r="BB16" s="749"/>
      <c r="BC16" s="749"/>
      <c r="BD16" s="749"/>
      <c r="BE16" s="749"/>
      <c r="BF16" s="749"/>
      <c r="BG16" s="749"/>
      <c r="BH16" s="754"/>
      <c r="BI16" s="753"/>
      <c r="BJ16" s="752"/>
      <c r="BK16" s="749"/>
      <c r="BL16" s="749"/>
      <c r="BM16" s="749"/>
      <c r="BN16" s="749"/>
      <c r="BO16" s="749"/>
      <c r="BP16" s="749"/>
      <c r="BQ16" s="749"/>
      <c r="BR16" s="749"/>
      <c r="BS16" s="749"/>
      <c r="BT16" s="749"/>
      <c r="BU16" s="749"/>
      <c r="BV16" s="749"/>
      <c r="BW16" s="749"/>
      <c r="BX16" s="749"/>
      <c r="BY16" s="749"/>
      <c r="BZ16" s="749"/>
      <c r="CA16" s="749"/>
      <c r="CB16" s="749"/>
      <c r="CC16" s="749"/>
      <c r="CD16" s="749"/>
      <c r="CE16" s="749"/>
      <c r="CF16" s="749"/>
      <c r="CG16" s="749"/>
      <c r="CH16" s="749"/>
      <c r="CI16" s="749"/>
      <c r="CJ16" s="749"/>
      <c r="CK16" s="749"/>
      <c r="CL16" s="749"/>
      <c r="CM16" s="749"/>
      <c r="CN16" s="749"/>
      <c r="CO16" s="749"/>
      <c r="CP16" s="749"/>
      <c r="CQ16" s="749"/>
      <c r="CR16" s="749"/>
      <c r="CS16" s="749"/>
      <c r="CT16" s="749"/>
      <c r="CU16" s="749"/>
      <c r="CV16" s="749"/>
      <c r="CW16" s="749"/>
      <c r="CX16" s="749"/>
      <c r="CY16" s="749"/>
      <c r="CZ16" s="749"/>
      <c r="DA16" s="749"/>
      <c r="DB16" s="749"/>
      <c r="DC16" s="749"/>
      <c r="DD16" s="749"/>
      <c r="DE16" s="749"/>
      <c r="DF16" s="749"/>
      <c r="DG16" s="749"/>
      <c r="DH16" s="749"/>
      <c r="DI16" s="749"/>
      <c r="DJ16" s="749"/>
      <c r="DK16" s="749"/>
      <c r="DL16" s="749"/>
      <c r="DM16" s="749"/>
      <c r="DN16" s="749"/>
      <c r="DO16" s="749"/>
      <c r="DP16" s="749"/>
      <c r="DQ16" s="749"/>
      <c r="DR16" s="749"/>
      <c r="DS16" s="749"/>
      <c r="DT16" s="749"/>
      <c r="DU16" s="749"/>
      <c r="DV16" s="749"/>
      <c r="DW16" s="749"/>
      <c r="DX16" s="749"/>
      <c r="DY16" s="749"/>
      <c r="DZ16" s="749"/>
      <c r="EA16" s="749"/>
      <c r="EB16" s="749"/>
      <c r="EC16" s="749"/>
      <c r="ED16" s="749"/>
      <c r="EE16" s="749"/>
      <c r="EF16" s="749"/>
      <c r="EG16" s="749"/>
      <c r="EH16" s="749"/>
      <c r="EI16" s="749"/>
      <c r="EJ16" s="749"/>
      <c r="EK16" s="749"/>
      <c r="EL16" s="749"/>
      <c r="EM16" s="749"/>
      <c r="EN16" s="751"/>
      <c r="EO16" s="751"/>
      <c r="EP16" s="749"/>
      <c r="EQ16" s="750"/>
      <c r="ER16" s="749"/>
      <c r="ES16" s="749"/>
      <c r="ET16" s="749"/>
      <c r="EU16" s="749"/>
      <c r="EV16" s="749"/>
    </row>
    <row r="17" spans="4:152" s="735" customFormat="1" ht="22.5" customHeight="1">
      <c r="D17" s="733"/>
      <c r="E17" s="734"/>
      <c r="F17" s="733"/>
      <c r="G17" s="737"/>
      <c r="H17" s="737"/>
      <c r="I17" s="734"/>
      <c r="J17" s="734"/>
      <c r="K17" s="734"/>
      <c r="L17" s="734"/>
      <c r="M17" s="734"/>
      <c r="N17" s="734"/>
      <c r="O17" s="734"/>
      <c r="P17" s="734"/>
      <c r="Q17" s="734"/>
      <c r="R17" s="734"/>
      <c r="S17" s="734"/>
      <c r="T17" s="734"/>
      <c r="U17" s="734"/>
      <c r="V17" s="734"/>
      <c r="W17" s="734"/>
      <c r="X17" s="733"/>
      <c r="Y17" s="733"/>
      <c r="Z17" s="733"/>
      <c r="AA17" s="734"/>
      <c r="AB17" s="733"/>
      <c r="AC17" s="733"/>
      <c r="AD17" s="733"/>
      <c r="AE17" s="733"/>
      <c r="AF17" s="733"/>
      <c r="AG17" s="733"/>
      <c r="AH17" s="733"/>
      <c r="AI17" s="733"/>
      <c r="AJ17" s="733"/>
      <c r="AK17" s="733"/>
      <c r="AL17" s="733"/>
      <c r="AM17" s="733"/>
      <c r="AN17" s="733"/>
      <c r="AO17" s="733"/>
      <c r="AP17" s="733"/>
      <c r="AQ17" s="733"/>
      <c r="AR17" s="733"/>
      <c r="AS17" s="734"/>
      <c r="AT17" s="737"/>
      <c r="AU17" s="737"/>
      <c r="AV17" s="737"/>
      <c r="AW17" s="737"/>
      <c r="AX17" s="737"/>
      <c r="AY17" s="737"/>
      <c r="AZ17" s="737"/>
      <c r="BA17" s="737"/>
      <c r="BB17" s="737"/>
      <c r="BC17" s="737"/>
      <c r="BD17" s="737"/>
      <c r="BE17" s="737"/>
      <c r="BF17" s="737"/>
      <c r="BG17" s="737"/>
      <c r="BH17" s="737"/>
      <c r="BI17" s="737"/>
      <c r="BJ17" s="737"/>
      <c r="BK17" s="737"/>
      <c r="BL17" s="737"/>
      <c r="BM17" s="737"/>
      <c r="BN17" s="737"/>
      <c r="BO17" s="737"/>
      <c r="BP17" s="737"/>
      <c r="BQ17" s="737"/>
      <c r="BR17" s="737"/>
      <c r="BS17" s="737"/>
      <c r="BT17" s="737"/>
      <c r="BU17" s="737"/>
      <c r="BV17" s="737"/>
      <c r="BW17" s="737"/>
      <c r="BX17" s="737"/>
      <c r="BY17" s="737"/>
      <c r="BZ17" s="737"/>
      <c r="CA17" s="737"/>
      <c r="CB17" s="737"/>
      <c r="CC17" s="737"/>
      <c r="CD17" s="737"/>
      <c r="CE17" s="737"/>
      <c r="CF17" s="737"/>
      <c r="CG17" s="737"/>
      <c r="CH17" s="737"/>
      <c r="CI17" s="737"/>
      <c r="CJ17" s="737"/>
      <c r="CK17" s="737"/>
      <c r="CL17" s="737"/>
      <c r="CM17" s="737"/>
      <c r="CN17" s="737"/>
      <c r="CO17" s="737"/>
      <c r="CP17" s="737"/>
      <c r="CQ17" s="737"/>
      <c r="CR17" s="737"/>
      <c r="CS17" s="737"/>
      <c r="CT17" s="737"/>
      <c r="CU17" s="737"/>
      <c r="CV17" s="737"/>
      <c r="CW17" s="737"/>
      <c r="CX17" s="737"/>
      <c r="CY17" s="737"/>
      <c r="CZ17" s="737"/>
      <c r="DA17" s="737"/>
      <c r="DB17" s="737"/>
      <c r="DC17" s="737"/>
      <c r="DD17" s="737"/>
      <c r="DE17" s="737"/>
      <c r="DF17" s="737"/>
      <c r="DG17" s="737"/>
      <c r="DH17" s="737"/>
      <c r="DI17" s="737"/>
      <c r="DJ17" s="737"/>
      <c r="DK17" s="737"/>
      <c r="DL17" s="737"/>
      <c r="DM17" s="737"/>
      <c r="DN17" s="737"/>
      <c r="DO17" s="737"/>
      <c r="DP17" s="737"/>
      <c r="DQ17" s="737"/>
      <c r="DR17" s="737"/>
      <c r="DS17" s="737"/>
      <c r="DT17" s="737"/>
      <c r="DU17" s="737"/>
      <c r="DV17" s="737"/>
      <c r="DW17" s="737"/>
      <c r="DX17" s="737"/>
      <c r="DY17" s="737"/>
      <c r="DZ17" s="737"/>
      <c r="EA17" s="737"/>
      <c r="EB17" s="737"/>
      <c r="EC17" s="737"/>
      <c r="ED17" s="737"/>
      <c r="EE17" s="737"/>
      <c r="EF17" s="737"/>
      <c r="EG17" s="737"/>
      <c r="EH17" s="737"/>
      <c r="EI17" s="737"/>
      <c r="EJ17" s="737"/>
      <c r="EK17" s="737"/>
      <c r="EL17" s="737"/>
      <c r="EM17" s="737"/>
      <c r="EN17" s="737"/>
      <c r="EO17" s="737"/>
      <c r="EP17" s="737"/>
      <c r="EQ17" s="737"/>
      <c r="ER17" s="737"/>
      <c r="ES17" s="737"/>
      <c r="ET17" s="737"/>
      <c r="EU17" s="736"/>
      <c r="EV17" s="736"/>
    </row>
    <row r="18" spans="4:152" s="735" customFormat="1" ht="20.100000000000001" customHeight="1">
      <c r="D18" s="733"/>
      <c r="E18" s="734"/>
      <c r="F18" s="733"/>
      <c r="G18" s="737"/>
      <c r="H18" s="737"/>
      <c r="I18" s="734"/>
      <c r="J18" s="734"/>
      <c r="K18" s="734"/>
      <c r="L18" s="734"/>
      <c r="M18" s="734"/>
      <c r="N18" s="734"/>
      <c r="O18" s="734"/>
      <c r="P18" s="734"/>
      <c r="Q18" s="734"/>
      <c r="R18" s="734"/>
      <c r="S18" s="734"/>
      <c r="T18" s="734"/>
      <c r="U18" s="734"/>
      <c r="V18" s="734"/>
      <c r="W18" s="734"/>
      <c r="X18" s="733"/>
      <c r="Y18" s="733"/>
      <c r="Z18" s="733"/>
      <c r="AA18" s="734"/>
      <c r="AB18" s="733"/>
      <c r="AC18" s="733"/>
      <c r="AD18" s="733"/>
      <c r="AE18" s="733"/>
      <c r="AF18" s="733"/>
      <c r="AG18" s="733"/>
      <c r="AH18" s="733"/>
      <c r="AI18" s="733"/>
      <c r="AJ18" s="733"/>
      <c r="AK18" s="733"/>
      <c r="AL18" s="733"/>
      <c r="AM18" s="733"/>
      <c r="AN18" s="733"/>
      <c r="AO18" s="733"/>
      <c r="AP18" s="733"/>
      <c r="AQ18" s="733"/>
      <c r="AR18" s="733"/>
      <c r="AS18" s="734"/>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37"/>
      <c r="CS18" s="737"/>
      <c r="CT18" s="737"/>
      <c r="CU18" s="737"/>
      <c r="CV18" s="737"/>
      <c r="CW18" s="737"/>
      <c r="CX18" s="737"/>
      <c r="CY18" s="737"/>
      <c r="CZ18" s="737"/>
      <c r="DA18" s="737"/>
      <c r="DB18" s="737"/>
      <c r="DC18" s="737"/>
      <c r="DD18" s="737"/>
      <c r="DE18" s="737"/>
      <c r="DF18" s="737"/>
      <c r="DG18" s="737"/>
      <c r="DH18" s="737"/>
      <c r="DI18" s="737"/>
      <c r="DJ18" s="737"/>
      <c r="DK18" s="737"/>
      <c r="DL18" s="737"/>
      <c r="DM18" s="737"/>
      <c r="DN18" s="737"/>
      <c r="DO18" s="737"/>
      <c r="DP18" s="737"/>
      <c r="DQ18" s="737"/>
      <c r="DR18" s="737"/>
      <c r="DS18" s="737"/>
      <c r="DT18" s="737"/>
      <c r="DU18" s="737"/>
      <c r="DV18" s="737"/>
      <c r="DW18" s="737"/>
      <c r="DX18" s="737"/>
      <c r="DY18" s="737"/>
      <c r="DZ18" s="737"/>
      <c r="EA18" s="737"/>
      <c r="EB18" s="737"/>
      <c r="EC18" s="737"/>
      <c r="ED18" s="737"/>
      <c r="EE18" s="737"/>
      <c r="EF18" s="737"/>
      <c r="EG18" s="737"/>
      <c r="EH18" s="737"/>
      <c r="EI18" s="737"/>
      <c r="EJ18" s="737"/>
      <c r="EK18" s="737"/>
      <c r="EL18" s="737"/>
      <c r="EM18" s="737"/>
      <c r="EN18" s="737"/>
      <c r="EO18" s="737"/>
      <c r="EP18" s="737"/>
      <c r="EQ18" s="737"/>
      <c r="ER18" s="737"/>
      <c r="ES18" s="737"/>
      <c r="ET18" s="737"/>
      <c r="EU18" s="736"/>
      <c r="EV18" s="736"/>
    </row>
    <row r="19" spans="4:152" s="735" customFormat="1" ht="90" customHeight="1">
      <c r="D19" s="733"/>
      <c r="E19" s="734"/>
      <c r="F19" s="733"/>
      <c r="G19" s="737"/>
      <c r="H19" s="737"/>
      <c r="I19" s="734"/>
      <c r="J19" s="734"/>
      <c r="K19" s="734"/>
      <c r="L19" s="734"/>
      <c r="M19" s="734"/>
      <c r="N19" s="734"/>
      <c r="O19" s="734"/>
      <c r="P19" s="734"/>
      <c r="Q19" s="734"/>
      <c r="R19" s="734"/>
      <c r="S19" s="734"/>
      <c r="T19" s="734"/>
      <c r="U19" s="734"/>
      <c r="V19" s="734"/>
      <c r="W19" s="734"/>
      <c r="X19" s="733"/>
      <c r="Y19" s="733"/>
      <c r="Z19" s="733"/>
      <c r="AA19" s="734"/>
      <c r="AB19" s="733"/>
      <c r="AC19" s="733"/>
      <c r="AD19" s="733"/>
      <c r="AE19" s="733"/>
      <c r="AF19" s="733"/>
      <c r="AG19" s="733"/>
      <c r="AH19" s="733"/>
      <c r="AI19" s="733"/>
      <c r="AJ19" s="733"/>
      <c r="AK19" s="733"/>
      <c r="AL19" s="733"/>
      <c r="AM19" s="733"/>
      <c r="AN19" s="733"/>
      <c r="AO19" s="733"/>
      <c r="AP19" s="733"/>
      <c r="AQ19" s="733"/>
      <c r="AR19" s="733"/>
      <c r="AS19" s="734"/>
      <c r="AT19" s="737"/>
      <c r="AU19" s="737"/>
      <c r="AV19" s="737"/>
      <c r="AW19" s="737"/>
      <c r="AX19" s="737"/>
      <c r="AY19" s="737"/>
      <c r="AZ19" s="737"/>
      <c r="BA19" s="737"/>
      <c r="BB19" s="737"/>
      <c r="BC19" s="737"/>
      <c r="BD19" s="737"/>
      <c r="BE19" s="737"/>
      <c r="BF19" s="737"/>
      <c r="BG19" s="737"/>
      <c r="BH19" s="737"/>
      <c r="BI19" s="737"/>
      <c r="BJ19" s="737"/>
      <c r="BK19" s="737"/>
      <c r="BL19" s="737"/>
      <c r="BM19" s="737"/>
      <c r="BN19" s="737"/>
      <c r="BO19" s="737"/>
      <c r="BP19" s="737"/>
      <c r="BQ19" s="737"/>
      <c r="BR19" s="737"/>
      <c r="BS19" s="737"/>
      <c r="BT19" s="737"/>
      <c r="BU19" s="737"/>
      <c r="BV19" s="737"/>
      <c r="BW19" s="737"/>
      <c r="BX19" s="737"/>
      <c r="BY19" s="737"/>
      <c r="BZ19" s="737"/>
      <c r="CA19" s="737"/>
      <c r="CB19" s="737"/>
      <c r="CC19" s="737"/>
      <c r="CD19" s="737"/>
      <c r="CE19" s="737"/>
      <c r="CF19" s="737"/>
      <c r="CG19" s="737"/>
      <c r="CH19" s="737"/>
      <c r="CI19" s="737"/>
      <c r="CJ19" s="737"/>
      <c r="CK19" s="737"/>
      <c r="CL19" s="737"/>
      <c r="CM19" s="737"/>
      <c r="CN19" s="737"/>
      <c r="CO19" s="737"/>
      <c r="CP19" s="737"/>
      <c r="CQ19" s="737"/>
      <c r="CR19" s="737"/>
      <c r="CS19" s="737"/>
      <c r="CT19" s="737"/>
      <c r="CU19" s="737"/>
      <c r="CV19" s="737"/>
      <c r="CW19" s="737"/>
      <c r="CX19" s="737"/>
      <c r="CY19" s="737"/>
      <c r="CZ19" s="737"/>
      <c r="DA19" s="737"/>
      <c r="DB19" s="737"/>
      <c r="DC19" s="737"/>
      <c r="DD19" s="737"/>
      <c r="DE19" s="737"/>
      <c r="DF19" s="737"/>
      <c r="DG19" s="737"/>
      <c r="DH19" s="737"/>
      <c r="DI19" s="737"/>
      <c r="DJ19" s="737"/>
      <c r="DK19" s="737"/>
      <c r="DL19" s="737"/>
      <c r="DM19" s="737"/>
      <c r="DN19" s="737"/>
      <c r="DO19" s="737"/>
      <c r="DP19" s="737"/>
      <c r="DQ19" s="737"/>
      <c r="DR19" s="737"/>
      <c r="DS19" s="737"/>
      <c r="DT19" s="737"/>
      <c r="DU19" s="737"/>
      <c r="DV19" s="737"/>
      <c r="DW19" s="737"/>
      <c r="DX19" s="737"/>
      <c r="DY19" s="737"/>
      <c r="DZ19" s="737"/>
      <c r="EA19" s="737"/>
      <c r="EB19" s="737"/>
      <c r="EC19" s="737"/>
      <c r="ED19" s="737"/>
      <c r="EE19" s="737"/>
      <c r="EF19" s="737"/>
      <c r="EG19" s="737"/>
      <c r="EH19" s="737"/>
      <c r="EI19" s="737"/>
      <c r="EJ19" s="737"/>
      <c r="EK19" s="737"/>
      <c r="EL19" s="737"/>
      <c r="EM19" s="737"/>
      <c r="EN19" s="737"/>
      <c r="EO19" s="737"/>
      <c r="EP19" s="737"/>
      <c r="EQ19" s="737"/>
      <c r="ER19" s="737"/>
      <c r="ES19" s="737"/>
      <c r="ET19" s="737"/>
      <c r="EU19" s="736"/>
      <c r="EV19" s="736"/>
    </row>
    <row r="20" spans="4:152" s="735" customFormat="1" ht="20.100000000000001" customHeight="1">
      <c r="D20" s="733"/>
      <c r="E20" s="733"/>
      <c r="F20" s="733"/>
      <c r="G20" s="737"/>
      <c r="H20" s="737"/>
      <c r="I20" s="733"/>
      <c r="J20" s="733"/>
      <c r="K20" s="733"/>
      <c r="L20" s="733"/>
      <c r="M20" s="733"/>
      <c r="N20" s="733"/>
      <c r="O20" s="733"/>
      <c r="P20" s="733"/>
      <c r="Q20" s="733"/>
      <c r="R20" s="733"/>
      <c r="S20" s="733"/>
      <c r="T20" s="733"/>
      <c r="U20" s="733"/>
      <c r="V20" s="733"/>
      <c r="W20" s="733"/>
      <c r="X20" s="733"/>
      <c r="Y20" s="733"/>
      <c r="Z20" s="733"/>
      <c r="AA20" s="733"/>
      <c r="AB20" s="733"/>
      <c r="AC20" s="733"/>
      <c r="AD20" s="733"/>
      <c r="AE20" s="733"/>
      <c r="AF20" s="733"/>
      <c r="AG20" s="733"/>
      <c r="AH20" s="733"/>
      <c r="AI20" s="733"/>
      <c r="AJ20" s="733"/>
      <c r="AK20" s="733"/>
      <c r="AL20" s="733"/>
      <c r="AM20" s="733"/>
      <c r="AN20" s="733"/>
      <c r="AO20" s="733"/>
      <c r="AP20" s="733"/>
      <c r="AQ20" s="733"/>
      <c r="AR20" s="733"/>
      <c r="AS20" s="733"/>
      <c r="AT20" s="737"/>
      <c r="AU20" s="737"/>
      <c r="AV20" s="737"/>
      <c r="AW20" s="737"/>
      <c r="AX20" s="737"/>
      <c r="AY20" s="737"/>
      <c r="AZ20" s="737"/>
      <c r="BA20" s="737"/>
      <c r="BB20" s="737"/>
      <c r="BC20" s="737"/>
      <c r="BD20" s="737"/>
      <c r="BE20" s="737"/>
      <c r="BF20" s="737"/>
      <c r="BG20" s="737"/>
      <c r="BH20" s="737"/>
      <c r="BI20" s="737"/>
      <c r="BJ20" s="737"/>
      <c r="BK20" s="737"/>
      <c r="BL20" s="737"/>
      <c r="BM20" s="737"/>
      <c r="BN20" s="737"/>
      <c r="BO20" s="737"/>
      <c r="BP20" s="737"/>
      <c r="BQ20" s="737"/>
      <c r="BR20" s="737"/>
      <c r="BS20" s="737"/>
      <c r="BT20" s="737"/>
      <c r="BU20" s="737"/>
      <c r="BV20" s="737"/>
      <c r="BW20" s="737"/>
      <c r="BX20" s="737"/>
      <c r="BY20" s="737"/>
      <c r="BZ20" s="737"/>
      <c r="CA20" s="737"/>
      <c r="CB20" s="737"/>
      <c r="CC20" s="737"/>
      <c r="CD20" s="737"/>
      <c r="CE20" s="737"/>
      <c r="CF20" s="737"/>
      <c r="CG20" s="737"/>
      <c r="CH20" s="737"/>
      <c r="CI20" s="737"/>
      <c r="CJ20" s="737"/>
      <c r="CK20" s="737"/>
      <c r="CL20" s="737"/>
      <c r="CM20" s="737"/>
      <c r="CN20" s="737"/>
      <c r="CO20" s="737"/>
      <c r="CP20" s="737"/>
      <c r="CQ20" s="737"/>
      <c r="CR20" s="737"/>
      <c r="CS20" s="737"/>
      <c r="CT20" s="737"/>
      <c r="CU20" s="737"/>
      <c r="CV20" s="737"/>
      <c r="CW20" s="737"/>
      <c r="CX20" s="737"/>
      <c r="CY20" s="737"/>
      <c r="CZ20" s="737"/>
      <c r="DA20" s="737"/>
      <c r="DB20" s="737"/>
      <c r="DC20" s="737"/>
      <c r="DD20" s="737"/>
      <c r="DE20" s="737"/>
      <c r="DF20" s="737"/>
      <c r="DG20" s="737"/>
      <c r="DH20" s="737"/>
      <c r="DI20" s="737"/>
      <c r="DJ20" s="737"/>
      <c r="DK20" s="737"/>
      <c r="DL20" s="737"/>
      <c r="DM20" s="737"/>
      <c r="DN20" s="737"/>
      <c r="DO20" s="737"/>
      <c r="DP20" s="737"/>
      <c r="DQ20" s="737"/>
      <c r="DR20" s="737"/>
      <c r="DS20" s="737"/>
      <c r="DT20" s="737"/>
      <c r="DU20" s="737"/>
      <c r="DV20" s="737"/>
      <c r="DW20" s="737"/>
      <c r="DX20" s="737"/>
      <c r="DY20" s="737"/>
      <c r="DZ20" s="737"/>
      <c r="EA20" s="737"/>
      <c r="EB20" s="737"/>
      <c r="EC20" s="737"/>
      <c r="ED20" s="737"/>
      <c r="EE20" s="737"/>
      <c r="EF20" s="737"/>
      <c r="EG20" s="737"/>
      <c r="EH20" s="737"/>
      <c r="EI20" s="737"/>
      <c r="EJ20" s="737"/>
      <c r="EK20" s="737"/>
      <c r="EL20" s="737"/>
      <c r="EM20" s="737"/>
      <c r="EN20" s="733"/>
      <c r="EO20" s="733"/>
      <c r="EP20" s="733"/>
      <c r="EQ20" s="733"/>
      <c r="ER20" s="733"/>
      <c r="ES20" s="733"/>
      <c r="ET20" s="737"/>
      <c r="EU20" s="736"/>
      <c r="EV20" s="736"/>
    </row>
    <row r="21" spans="4:152" ht="20.100000000000001" customHeight="1">
      <c r="D21" s="737"/>
      <c r="E21" s="737"/>
      <c r="F21" s="737"/>
      <c r="G21" s="744"/>
      <c r="H21" s="744"/>
      <c r="I21" s="733"/>
      <c r="J21" s="733"/>
      <c r="K21" s="733"/>
      <c r="L21" s="733"/>
      <c r="M21" s="733"/>
      <c r="N21" s="733"/>
      <c r="O21" s="733"/>
      <c r="P21" s="733"/>
      <c r="Q21" s="733"/>
      <c r="R21" s="733"/>
      <c r="S21" s="733"/>
      <c r="T21" s="733"/>
      <c r="U21" s="733"/>
      <c r="V21" s="733"/>
      <c r="W21" s="733"/>
      <c r="X21" s="737"/>
      <c r="Y21" s="737"/>
      <c r="Z21" s="737"/>
      <c r="AA21" s="733"/>
      <c r="AS21" s="733"/>
      <c r="AT21" s="740"/>
      <c r="AU21" s="740"/>
      <c r="AV21" s="740"/>
      <c r="AW21" s="740"/>
      <c r="AX21" s="747"/>
      <c r="AY21" s="747"/>
      <c r="AZ21" s="740"/>
      <c r="BA21" s="740"/>
      <c r="BB21" s="740"/>
      <c r="BC21" s="740"/>
      <c r="BD21" s="740"/>
      <c r="BE21" s="740"/>
      <c r="BF21" s="740"/>
      <c r="BG21" s="740"/>
      <c r="BH21" s="744"/>
      <c r="BI21" s="733"/>
      <c r="BJ21" s="733"/>
      <c r="BK21" s="733"/>
      <c r="BL21" s="733"/>
      <c r="BM21" s="733"/>
      <c r="BN21" s="733"/>
      <c r="BO21" s="733"/>
      <c r="BP21" s="733"/>
      <c r="BQ21" s="733"/>
      <c r="BR21" s="733"/>
      <c r="BS21" s="733"/>
      <c r="BT21" s="733"/>
      <c r="BU21" s="733"/>
      <c r="BV21" s="740"/>
      <c r="BW21" s="740"/>
      <c r="BX21" s="747"/>
      <c r="BY21" s="747"/>
      <c r="BZ21" s="747"/>
      <c r="CA21" s="747"/>
      <c r="CB21" s="748"/>
      <c r="CC21" s="748"/>
      <c r="CD21" s="742"/>
      <c r="CE21" s="740"/>
      <c r="CF21" s="740"/>
      <c r="CG21" s="740"/>
      <c r="CH21" s="740"/>
      <c r="CI21" s="740"/>
      <c r="CJ21" s="740"/>
      <c r="CK21" s="740"/>
      <c r="CL21" s="740"/>
      <c r="CM21" s="740"/>
      <c r="CN21" s="740"/>
      <c r="CO21" s="740"/>
      <c r="CP21" s="740"/>
      <c r="CQ21" s="740"/>
      <c r="CR21" s="740"/>
      <c r="CS21" s="740"/>
      <c r="CT21" s="740"/>
      <c r="CU21" s="740"/>
      <c r="CV21" s="740"/>
      <c r="CW21" s="740"/>
      <c r="CX21" s="740"/>
      <c r="CY21" s="740"/>
      <c r="CZ21" s="740"/>
      <c r="DA21" s="740"/>
      <c r="DB21" s="740"/>
      <c r="DC21" s="740"/>
      <c r="DD21" s="740"/>
      <c r="DE21" s="740"/>
      <c r="DF21" s="740"/>
      <c r="DG21" s="740"/>
      <c r="DH21" s="747"/>
      <c r="DI21" s="747"/>
      <c r="DJ21" s="747"/>
      <c r="DK21" s="747"/>
      <c r="DL21" s="747"/>
      <c r="DM21" s="747"/>
      <c r="DN21" s="747"/>
      <c r="DO21" s="747"/>
      <c r="DP21" s="747"/>
      <c r="DQ21" s="747"/>
      <c r="DR21" s="747"/>
      <c r="DS21" s="747"/>
      <c r="DT21" s="747"/>
      <c r="DU21" s="747"/>
      <c r="DV21" s="747"/>
      <c r="DW21" s="747"/>
      <c r="DX21" s="747"/>
      <c r="DY21" s="747"/>
      <c r="DZ21" s="747"/>
      <c r="EA21" s="747"/>
      <c r="EB21" s="747"/>
      <c r="EC21" s="747"/>
      <c r="ED21" s="733"/>
      <c r="EN21" s="740"/>
      <c r="EO21" s="740"/>
      <c r="EP21" s="740"/>
      <c r="EQ21" s="746"/>
      <c r="ER21" s="740"/>
      <c r="ES21" s="740"/>
      <c r="ET21" s="743"/>
    </row>
    <row r="22" spans="4:152" ht="20.100000000000001" customHeight="1">
      <c r="D22" s="737"/>
      <c r="E22" s="737"/>
      <c r="F22" s="737"/>
      <c r="G22" s="744"/>
      <c r="H22" s="744"/>
      <c r="I22" s="737"/>
      <c r="J22" s="733"/>
      <c r="K22" s="733"/>
      <c r="L22" s="733"/>
      <c r="M22" s="733"/>
      <c r="N22" s="733"/>
      <c r="O22" s="733"/>
      <c r="P22" s="733"/>
      <c r="Q22" s="733"/>
      <c r="R22" s="733"/>
      <c r="S22" s="733"/>
      <c r="T22" s="733"/>
      <c r="U22" s="733"/>
      <c r="V22" s="733"/>
      <c r="W22" s="733"/>
      <c r="X22" s="737"/>
      <c r="Y22" s="737"/>
      <c r="Z22" s="737"/>
      <c r="AA22" s="733"/>
      <c r="AS22" s="733"/>
      <c r="AT22" s="740"/>
      <c r="AU22" s="740"/>
      <c r="AV22" s="740"/>
      <c r="AW22" s="740"/>
      <c r="AX22" s="747"/>
      <c r="AY22" s="747"/>
      <c r="AZ22" s="740"/>
      <c r="BA22" s="740"/>
      <c r="BB22" s="740"/>
      <c r="BC22" s="740"/>
      <c r="BD22" s="740"/>
      <c r="BE22" s="740"/>
      <c r="BF22" s="740"/>
      <c r="BG22" s="740"/>
      <c r="BH22" s="744"/>
      <c r="BI22" s="733"/>
      <c r="BJ22" s="733"/>
      <c r="BK22" s="733"/>
      <c r="BL22" s="733"/>
      <c r="BM22" s="733"/>
      <c r="BN22" s="733"/>
      <c r="BO22" s="733"/>
      <c r="BP22" s="733"/>
      <c r="BQ22" s="733"/>
      <c r="BR22" s="733"/>
      <c r="BS22" s="733"/>
      <c r="BT22" s="733"/>
      <c r="BU22" s="733"/>
      <c r="BV22" s="740"/>
      <c r="BW22" s="740"/>
      <c r="BX22" s="747"/>
      <c r="BY22" s="747"/>
      <c r="BZ22" s="747"/>
      <c r="CA22" s="747"/>
      <c r="CB22" s="748"/>
      <c r="CC22" s="748"/>
      <c r="CD22" s="742"/>
      <c r="CE22" s="740"/>
      <c r="CF22" s="740"/>
      <c r="CG22" s="740"/>
      <c r="CH22" s="740"/>
      <c r="CI22" s="740"/>
      <c r="CJ22" s="740"/>
      <c r="CK22" s="740"/>
      <c r="CL22" s="740"/>
      <c r="CM22" s="740"/>
      <c r="CN22" s="740"/>
      <c r="CO22" s="740"/>
      <c r="CP22" s="740"/>
      <c r="CQ22" s="740"/>
      <c r="CR22" s="740"/>
      <c r="CS22" s="740"/>
      <c r="CT22" s="740"/>
      <c r="CU22" s="740"/>
      <c r="CV22" s="740"/>
      <c r="CW22" s="740"/>
      <c r="CX22" s="740"/>
      <c r="CY22" s="740"/>
      <c r="CZ22" s="740"/>
      <c r="DA22" s="740"/>
      <c r="DB22" s="740"/>
      <c r="DC22" s="740"/>
      <c r="DD22" s="740"/>
      <c r="DE22" s="740"/>
      <c r="DF22" s="740"/>
      <c r="DG22" s="740"/>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7"/>
      <c r="ED22" s="733"/>
      <c r="EN22" s="740"/>
      <c r="EO22" s="740"/>
      <c r="EP22" s="740"/>
      <c r="EQ22" s="746"/>
      <c r="ER22" s="740"/>
      <c r="ES22" s="740"/>
      <c r="ET22" s="743"/>
    </row>
    <row r="23" spans="4:152" ht="20.100000000000001" customHeight="1">
      <c r="D23" s="737"/>
      <c r="E23" s="737"/>
      <c r="F23" s="737"/>
      <c r="G23" s="744"/>
      <c r="H23" s="744"/>
      <c r="I23" s="737"/>
      <c r="J23" s="733"/>
      <c r="K23" s="733"/>
      <c r="L23" s="733"/>
      <c r="M23" s="733"/>
      <c r="N23" s="733"/>
      <c r="O23" s="733"/>
      <c r="P23" s="733"/>
      <c r="Q23" s="733"/>
      <c r="R23" s="733"/>
      <c r="S23" s="733"/>
      <c r="T23" s="733"/>
      <c r="U23" s="733"/>
      <c r="V23" s="733"/>
      <c r="W23" s="733"/>
      <c r="X23" s="737"/>
      <c r="Y23" s="737"/>
      <c r="Z23" s="737"/>
      <c r="AA23" s="733"/>
      <c r="AS23" s="733"/>
      <c r="AT23" s="740"/>
      <c r="AU23" s="740"/>
      <c r="AV23" s="740"/>
      <c r="AW23" s="740"/>
      <c r="AX23" s="747"/>
      <c r="AY23" s="747"/>
      <c r="AZ23" s="740"/>
      <c r="BA23" s="740"/>
      <c r="BB23" s="740"/>
      <c r="BC23" s="740"/>
      <c r="BD23" s="740"/>
      <c r="BE23" s="740"/>
      <c r="BF23" s="740"/>
      <c r="BG23" s="740"/>
      <c r="BH23" s="744"/>
      <c r="BI23" s="733"/>
      <c r="BJ23" s="733"/>
      <c r="BK23" s="733"/>
      <c r="BL23" s="733"/>
      <c r="BM23" s="733"/>
      <c r="BN23" s="733"/>
      <c r="BO23" s="733"/>
      <c r="BP23" s="733"/>
      <c r="BQ23" s="733"/>
      <c r="BR23" s="733"/>
      <c r="BS23" s="733"/>
      <c r="BT23" s="733"/>
      <c r="BU23" s="733"/>
      <c r="BV23" s="740"/>
      <c r="BW23" s="740"/>
      <c r="BX23" s="747"/>
      <c r="BY23" s="747"/>
      <c r="BZ23" s="747"/>
      <c r="CA23" s="747"/>
      <c r="CB23" s="748"/>
      <c r="CC23" s="748"/>
      <c r="CD23" s="742"/>
      <c r="CE23" s="740"/>
      <c r="CF23" s="740"/>
      <c r="CG23" s="740"/>
      <c r="CH23" s="740"/>
      <c r="CI23" s="740"/>
      <c r="CJ23" s="740"/>
      <c r="CK23" s="740"/>
      <c r="CL23" s="740"/>
      <c r="CM23" s="740"/>
      <c r="CN23" s="740"/>
      <c r="CO23" s="740"/>
      <c r="CP23" s="740"/>
      <c r="CQ23" s="740"/>
      <c r="CR23" s="740"/>
      <c r="CS23" s="740"/>
      <c r="CT23" s="740"/>
      <c r="CU23" s="740"/>
      <c r="CV23" s="740"/>
      <c r="CW23" s="740"/>
      <c r="CX23" s="740"/>
      <c r="CY23" s="740"/>
      <c r="CZ23" s="740"/>
      <c r="DA23" s="740"/>
      <c r="DB23" s="740"/>
      <c r="DC23" s="740"/>
      <c r="DD23" s="740"/>
      <c r="DE23" s="740"/>
      <c r="DF23" s="740"/>
      <c r="DG23" s="740"/>
      <c r="DH23" s="747"/>
      <c r="DI23" s="747"/>
      <c r="DJ23" s="747"/>
      <c r="DK23" s="747"/>
      <c r="DL23" s="747"/>
      <c r="DM23" s="747"/>
      <c r="DN23" s="747"/>
      <c r="DO23" s="747"/>
      <c r="DP23" s="747"/>
      <c r="DQ23" s="747"/>
      <c r="DR23" s="747"/>
      <c r="DS23" s="747"/>
      <c r="DT23" s="747"/>
      <c r="DU23" s="747"/>
      <c r="DV23" s="747"/>
      <c r="DW23" s="747"/>
      <c r="DX23" s="747"/>
      <c r="DY23" s="747"/>
      <c r="DZ23" s="747"/>
      <c r="EA23" s="747"/>
      <c r="EB23" s="747"/>
      <c r="EC23" s="747"/>
      <c r="ED23" s="733"/>
      <c r="EN23" s="740"/>
      <c r="EO23" s="740"/>
      <c r="EP23" s="740"/>
      <c r="EQ23" s="746"/>
      <c r="ER23" s="740"/>
      <c r="ES23" s="740"/>
      <c r="ET23" s="743"/>
    </row>
    <row r="24" spans="4:152" ht="20.100000000000001" customHeight="1">
      <c r="D24" s="737"/>
      <c r="E24" s="737"/>
      <c r="F24" s="737"/>
      <c r="G24" s="744"/>
      <c r="H24" s="744"/>
      <c r="I24" s="737"/>
      <c r="J24" s="737"/>
      <c r="K24" s="733"/>
      <c r="L24" s="733"/>
      <c r="M24" s="733"/>
      <c r="N24" s="733"/>
      <c r="O24" s="737"/>
      <c r="P24" s="733"/>
      <c r="Q24" s="733"/>
      <c r="R24" s="733"/>
      <c r="S24" s="733"/>
      <c r="T24" s="733"/>
      <c r="U24" s="733"/>
      <c r="V24" s="733"/>
      <c r="W24" s="733"/>
      <c r="X24" s="737"/>
      <c r="Y24" s="737"/>
      <c r="Z24" s="737"/>
      <c r="AA24" s="733"/>
      <c r="AS24" s="733"/>
      <c r="AT24" s="740"/>
      <c r="AU24" s="740"/>
      <c r="AV24" s="740"/>
      <c r="AW24" s="740"/>
      <c r="AX24" s="747"/>
      <c r="AY24" s="747"/>
      <c r="AZ24" s="740"/>
      <c r="BA24" s="740"/>
      <c r="BB24" s="740"/>
      <c r="BC24" s="740"/>
      <c r="BD24" s="740"/>
      <c r="BE24" s="740"/>
      <c r="BF24" s="740"/>
      <c r="BG24" s="740"/>
      <c r="BH24" s="744"/>
      <c r="BI24" s="733"/>
      <c r="BJ24" s="733"/>
      <c r="BK24" s="733"/>
      <c r="BL24" s="733"/>
      <c r="BM24" s="733"/>
      <c r="BN24" s="733"/>
      <c r="BO24" s="733"/>
      <c r="BP24" s="733"/>
      <c r="BQ24" s="733"/>
      <c r="BR24" s="733"/>
      <c r="BS24" s="733"/>
      <c r="BT24" s="733"/>
      <c r="BU24" s="733"/>
      <c r="BV24" s="740"/>
      <c r="BW24" s="740"/>
      <c r="BX24" s="747"/>
      <c r="BY24" s="747"/>
      <c r="BZ24" s="747"/>
      <c r="CA24" s="747"/>
      <c r="CB24" s="748"/>
      <c r="CC24" s="748"/>
      <c r="CD24" s="742"/>
      <c r="CE24" s="740"/>
      <c r="CF24" s="740"/>
      <c r="CG24" s="740"/>
      <c r="CH24" s="740"/>
      <c r="CI24" s="740"/>
      <c r="CJ24" s="740"/>
      <c r="CK24" s="740"/>
      <c r="CL24" s="740"/>
      <c r="CM24" s="740"/>
      <c r="CN24" s="740"/>
      <c r="CO24" s="740"/>
      <c r="CP24" s="740"/>
      <c r="CQ24" s="740"/>
      <c r="CR24" s="740"/>
      <c r="CS24" s="740"/>
      <c r="CT24" s="740"/>
      <c r="CU24" s="740"/>
      <c r="CV24" s="740"/>
      <c r="CW24" s="740"/>
      <c r="CX24" s="740"/>
      <c r="CY24" s="740"/>
      <c r="CZ24" s="740"/>
      <c r="DA24" s="740"/>
      <c r="DB24" s="740"/>
      <c r="DC24" s="740"/>
      <c r="DD24" s="740"/>
      <c r="DE24" s="740"/>
      <c r="DF24" s="740"/>
      <c r="DG24" s="740"/>
      <c r="DH24" s="747"/>
      <c r="DI24" s="747"/>
      <c r="DJ24" s="747"/>
      <c r="DK24" s="747"/>
      <c r="DL24" s="747"/>
      <c r="DM24" s="747"/>
      <c r="DN24" s="747"/>
      <c r="DO24" s="747"/>
      <c r="DP24" s="747"/>
      <c r="DQ24" s="747"/>
      <c r="DR24" s="747"/>
      <c r="DS24" s="747"/>
      <c r="DT24" s="747"/>
      <c r="DU24" s="747"/>
      <c r="DV24" s="747"/>
      <c r="DW24" s="747"/>
      <c r="DX24" s="747"/>
      <c r="DY24" s="747"/>
      <c r="DZ24" s="747"/>
      <c r="EA24" s="747"/>
      <c r="EB24" s="747"/>
      <c r="EC24" s="747"/>
      <c r="ED24" s="733"/>
      <c r="EN24" s="740"/>
      <c r="EO24" s="740"/>
      <c r="EP24" s="740"/>
      <c r="EQ24" s="746"/>
      <c r="ER24" s="740"/>
      <c r="ES24" s="740"/>
      <c r="ET24" s="743"/>
    </row>
    <row r="25" spans="4:152" ht="20.100000000000001" customHeight="1">
      <c r="D25" s="737"/>
      <c r="E25" s="737"/>
      <c r="F25" s="737"/>
      <c r="I25" s="737"/>
      <c r="J25" s="737"/>
      <c r="K25" s="733"/>
      <c r="L25" s="737"/>
      <c r="M25" s="737"/>
      <c r="N25" s="737"/>
      <c r="O25" s="737"/>
      <c r="P25" s="733"/>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40"/>
      <c r="AU25" s="740"/>
      <c r="AV25" s="740"/>
      <c r="AW25" s="740"/>
      <c r="AX25" s="740"/>
      <c r="AY25" s="740"/>
      <c r="AZ25" s="740"/>
      <c r="BA25" s="740"/>
      <c r="BB25" s="740"/>
      <c r="BC25" s="740"/>
      <c r="BD25" s="740"/>
      <c r="BE25" s="740"/>
      <c r="BF25" s="740"/>
      <c r="BG25" s="740"/>
      <c r="BH25" s="741"/>
      <c r="BI25" s="741"/>
      <c r="BJ25" s="733"/>
      <c r="BK25" s="740"/>
      <c r="BL25" s="740"/>
      <c r="BM25" s="740"/>
      <c r="BN25" s="740"/>
      <c r="BO25" s="740"/>
      <c r="BP25" s="740"/>
      <c r="BQ25" s="740"/>
      <c r="BR25" s="740"/>
      <c r="BS25" s="740"/>
      <c r="BT25" s="740"/>
      <c r="BU25" s="740"/>
      <c r="BV25" s="740"/>
      <c r="BW25" s="740"/>
      <c r="BX25" s="740"/>
      <c r="BY25" s="740"/>
      <c r="BZ25" s="740"/>
      <c r="CA25" s="740"/>
      <c r="CB25" s="740"/>
      <c r="CC25" s="740"/>
      <c r="CD25" s="740"/>
      <c r="CE25" s="740"/>
      <c r="CF25" s="740"/>
      <c r="CG25" s="740"/>
      <c r="CH25" s="740"/>
      <c r="CI25" s="740"/>
      <c r="CJ25" s="740"/>
      <c r="CK25" s="740"/>
      <c r="CL25" s="740"/>
      <c r="CM25" s="740"/>
      <c r="CN25" s="740"/>
      <c r="CO25" s="740"/>
      <c r="CP25" s="740"/>
      <c r="CQ25" s="740"/>
      <c r="CR25" s="740"/>
      <c r="CS25" s="740"/>
      <c r="CT25" s="740"/>
      <c r="CU25" s="740"/>
      <c r="CV25" s="740"/>
      <c r="CW25" s="740"/>
      <c r="CX25" s="740"/>
      <c r="CY25" s="740"/>
      <c r="CZ25" s="740"/>
      <c r="DA25" s="740"/>
      <c r="DB25" s="740"/>
      <c r="DC25" s="740"/>
      <c r="DD25" s="740"/>
      <c r="DE25" s="740"/>
      <c r="DF25" s="740"/>
      <c r="DG25" s="740"/>
      <c r="DH25" s="740"/>
      <c r="DI25" s="740"/>
      <c r="DJ25" s="740"/>
      <c r="DK25" s="740"/>
      <c r="DL25" s="740"/>
      <c r="DM25" s="740"/>
      <c r="DN25" s="740"/>
      <c r="DO25" s="740"/>
      <c r="DP25" s="740"/>
      <c r="DQ25" s="740"/>
      <c r="DR25" s="740"/>
      <c r="DS25" s="740"/>
      <c r="DT25" s="740"/>
      <c r="DU25" s="740"/>
      <c r="DV25" s="740"/>
      <c r="DW25" s="740"/>
      <c r="DX25" s="740"/>
      <c r="DY25" s="740"/>
      <c r="DZ25" s="740"/>
      <c r="EA25" s="740"/>
      <c r="EB25" s="740"/>
      <c r="EC25" s="740"/>
      <c r="ED25" s="740"/>
      <c r="EE25" s="740"/>
      <c r="EF25" s="740"/>
      <c r="EG25" s="740"/>
      <c r="EH25" s="740"/>
      <c r="EI25" s="740"/>
      <c r="EJ25" s="740"/>
      <c r="EK25" s="740"/>
      <c r="EL25" s="740"/>
      <c r="EM25" s="740"/>
      <c r="EN25" s="740"/>
      <c r="EO25" s="740"/>
      <c r="EP25" s="740"/>
      <c r="EQ25" s="745"/>
      <c r="ER25" s="740"/>
      <c r="ES25" s="740"/>
      <c r="ET25" s="740"/>
      <c r="EU25" s="740"/>
      <c r="EV25" s="740"/>
    </row>
    <row r="26" spans="4:152" ht="15" customHeight="1">
      <c r="D26" s="737"/>
      <c r="E26" s="737"/>
      <c r="F26" s="737"/>
      <c r="I26" s="737"/>
      <c r="J26" s="737"/>
      <c r="K26" s="733"/>
      <c r="L26" s="737"/>
      <c r="M26" s="737"/>
      <c r="N26" s="737"/>
      <c r="O26" s="737"/>
      <c r="P26" s="733"/>
      <c r="Q26" s="737"/>
      <c r="R26" s="737"/>
      <c r="S26" s="737"/>
      <c r="T26" s="737"/>
      <c r="U26" s="737"/>
      <c r="V26" s="737"/>
      <c r="W26" s="737"/>
      <c r="X26" s="737"/>
      <c r="Y26" s="737"/>
      <c r="Z26" s="737"/>
      <c r="AA26" s="737"/>
      <c r="AB26" s="737"/>
      <c r="AC26" s="737"/>
      <c r="AD26" s="737"/>
      <c r="AE26" s="737"/>
      <c r="AF26" s="737"/>
      <c r="AG26" s="737"/>
      <c r="AH26" s="737"/>
      <c r="AI26" s="737"/>
      <c r="AJ26" s="737"/>
      <c r="AK26" s="737"/>
      <c r="AL26" s="737"/>
      <c r="AM26" s="737"/>
      <c r="AN26" s="737"/>
      <c r="AO26" s="737"/>
      <c r="AP26" s="737"/>
      <c r="AQ26" s="737"/>
      <c r="AR26" s="737"/>
      <c r="AS26" s="737"/>
      <c r="AT26" s="740"/>
      <c r="AU26" s="740"/>
      <c r="AV26" s="740"/>
      <c r="AW26" s="740"/>
      <c r="AX26" s="740"/>
      <c r="AY26" s="740"/>
      <c r="AZ26" s="740"/>
      <c r="BA26" s="740"/>
      <c r="BB26" s="740"/>
      <c r="BC26" s="740"/>
      <c r="BD26" s="740"/>
      <c r="BE26" s="740"/>
      <c r="BF26" s="740"/>
      <c r="BG26" s="740"/>
      <c r="BH26" s="741"/>
      <c r="BI26" s="741"/>
      <c r="BJ26" s="733"/>
      <c r="BK26" s="740"/>
      <c r="BL26" s="740"/>
      <c r="BM26" s="740"/>
      <c r="BN26" s="740"/>
      <c r="BO26" s="740"/>
      <c r="BP26" s="740"/>
      <c r="BQ26" s="740"/>
      <c r="BR26" s="740"/>
      <c r="BS26" s="740"/>
      <c r="BT26" s="740"/>
      <c r="BU26" s="740"/>
      <c r="BV26" s="740"/>
      <c r="BW26" s="740"/>
      <c r="BX26" s="740"/>
      <c r="BY26" s="740"/>
      <c r="BZ26" s="740"/>
      <c r="CA26" s="740"/>
      <c r="CB26" s="740"/>
      <c r="CC26" s="740"/>
      <c r="CD26" s="740"/>
      <c r="CE26" s="740"/>
      <c r="CF26" s="740"/>
      <c r="CG26" s="740"/>
      <c r="CH26" s="740"/>
      <c r="CI26" s="740"/>
      <c r="CJ26" s="740"/>
      <c r="CK26" s="740"/>
      <c r="CL26" s="740"/>
      <c r="CM26" s="740"/>
      <c r="CN26" s="740"/>
      <c r="CO26" s="740"/>
      <c r="CP26" s="740"/>
      <c r="CQ26" s="740"/>
      <c r="CR26" s="740"/>
      <c r="CS26" s="740"/>
      <c r="CT26" s="740"/>
      <c r="CU26" s="740"/>
      <c r="CV26" s="740"/>
      <c r="CW26" s="740"/>
      <c r="CX26" s="740"/>
      <c r="CY26" s="740"/>
      <c r="CZ26" s="740"/>
      <c r="DA26" s="740"/>
      <c r="DB26" s="740"/>
      <c r="DC26" s="740"/>
      <c r="DD26" s="740"/>
      <c r="DE26" s="740"/>
      <c r="DF26" s="740"/>
      <c r="DG26" s="740"/>
      <c r="DH26" s="740"/>
      <c r="DI26" s="740"/>
      <c r="DJ26" s="740"/>
      <c r="DK26" s="740"/>
      <c r="DL26" s="740"/>
      <c r="DM26" s="740"/>
      <c r="DN26" s="740"/>
      <c r="DO26" s="740"/>
      <c r="DP26" s="740"/>
      <c r="DQ26" s="740"/>
      <c r="DR26" s="740"/>
      <c r="DS26" s="740"/>
      <c r="DT26" s="740"/>
      <c r="DU26" s="740"/>
      <c r="DV26" s="740"/>
      <c r="DW26" s="740"/>
      <c r="DX26" s="740"/>
      <c r="DY26" s="740"/>
      <c r="DZ26" s="740"/>
      <c r="EA26" s="740"/>
      <c r="EB26" s="740"/>
      <c r="EC26" s="740"/>
      <c r="ED26" s="740"/>
      <c r="EE26" s="740"/>
      <c r="EF26" s="740"/>
      <c r="EG26" s="740"/>
      <c r="EH26" s="740"/>
      <c r="EI26" s="740"/>
      <c r="EJ26" s="740"/>
      <c r="EK26" s="740"/>
      <c r="EL26" s="740"/>
      <c r="EM26" s="740"/>
      <c r="EN26" s="740"/>
      <c r="EO26" s="740"/>
      <c r="EP26" s="740"/>
      <c r="EQ26" s="745"/>
      <c r="ER26" s="740"/>
      <c r="ES26" s="740"/>
      <c r="ET26" s="740"/>
      <c r="EU26" s="740"/>
      <c r="EV26" s="740"/>
    </row>
    <row r="27" spans="4:152" ht="12" customHeight="1">
      <c r="D27" s="737"/>
      <c r="E27" s="737"/>
      <c r="F27" s="737"/>
      <c r="I27" s="737"/>
      <c r="J27" s="737"/>
      <c r="K27" s="733"/>
      <c r="L27" s="737"/>
      <c r="M27" s="737"/>
      <c r="N27" s="737"/>
      <c r="O27" s="737"/>
      <c r="P27" s="733"/>
      <c r="Q27" s="737"/>
      <c r="R27" s="737"/>
      <c r="S27" s="737"/>
      <c r="T27" s="737"/>
      <c r="U27" s="737"/>
      <c r="V27" s="737"/>
      <c r="W27" s="737"/>
      <c r="X27" s="737"/>
      <c r="Y27" s="737"/>
      <c r="Z27" s="737"/>
      <c r="AA27" s="737"/>
      <c r="AB27" s="737"/>
      <c r="AC27" s="737"/>
      <c r="AD27" s="737"/>
      <c r="AE27" s="737"/>
      <c r="AF27" s="737"/>
      <c r="AG27" s="737"/>
      <c r="AH27" s="737"/>
      <c r="AI27" s="737"/>
      <c r="AJ27" s="737"/>
      <c r="AK27" s="737"/>
      <c r="AL27" s="737"/>
      <c r="AM27" s="737"/>
      <c r="AN27" s="737"/>
      <c r="AO27" s="737"/>
      <c r="AP27" s="737"/>
      <c r="AQ27" s="737"/>
      <c r="AR27" s="737"/>
      <c r="AS27" s="737"/>
    </row>
    <row r="28" spans="4:152" ht="12" customHeight="1">
      <c r="D28" s="737"/>
      <c r="E28" s="737"/>
      <c r="F28" s="737"/>
      <c r="I28" s="737"/>
      <c r="J28" s="737"/>
      <c r="K28" s="733"/>
      <c r="L28" s="737"/>
      <c r="M28" s="737"/>
      <c r="N28" s="737"/>
      <c r="O28" s="737"/>
      <c r="P28" s="733"/>
      <c r="Q28" s="737"/>
      <c r="R28" s="737"/>
      <c r="S28" s="737"/>
      <c r="T28" s="737"/>
      <c r="U28" s="737"/>
      <c r="V28" s="737"/>
      <c r="W28" s="737"/>
      <c r="X28" s="737"/>
      <c r="Y28" s="737"/>
      <c r="Z28" s="737"/>
      <c r="AA28" s="737"/>
      <c r="AB28" s="737"/>
      <c r="AC28" s="737"/>
      <c r="AD28" s="737"/>
      <c r="AE28" s="737"/>
      <c r="AF28" s="737"/>
      <c r="AG28" s="737"/>
      <c r="AH28" s="737"/>
      <c r="AI28" s="737"/>
      <c r="AJ28" s="737"/>
      <c r="AK28" s="737"/>
      <c r="AL28" s="737"/>
      <c r="AM28" s="737"/>
      <c r="AN28" s="737"/>
      <c r="AO28" s="737"/>
      <c r="AP28" s="737"/>
      <c r="AQ28" s="737"/>
      <c r="AR28" s="737"/>
      <c r="AS28" s="737"/>
    </row>
    <row r="29" spans="4:152" ht="12" customHeight="1">
      <c r="D29" s="737"/>
      <c r="E29" s="737"/>
      <c r="F29" s="737"/>
      <c r="I29" s="737"/>
      <c r="J29" s="737"/>
      <c r="K29" s="733"/>
      <c r="L29" s="737"/>
      <c r="M29" s="737"/>
      <c r="N29" s="737"/>
      <c r="O29" s="737"/>
      <c r="P29" s="733"/>
      <c r="Q29" s="737"/>
      <c r="R29" s="737"/>
      <c r="S29" s="737"/>
      <c r="T29" s="737"/>
      <c r="U29" s="737"/>
      <c r="V29" s="737"/>
      <c r="W29" s="737"/>
      <c r="X29" s="737"/>
      <c r="Y29" s="737"/>
      <c r="Z29" s="737"/>
      <c r="AA29" s="737"/>
      <c r="AB29" s="737"/>
      <c r="AC29" s="737"/>
      <c r="AD29" s="737"/>
      <c r="AE29" s="737"/>
      <c r="AF29" s="737"/>
      <c r="AG29" s="737"/>
      <c r="AH29" s="737"/>
      <c r="AI29" s="737"/>
      <c r="AJ29" s="737"/>
      <c r="AK29" s="737"/>
      <c r="AL29" s="737"/>
      <c r="AM29" s="737"/>
      <c r="AN29" s="737"/>
      <c r="AO29" s="737"/>
      <c r="AP29" s="737"/>
      <c r="AQ29" s="737"/>
      <c r="AR29" s="737"/>
      <c r="AS29" s="737"/>
    </row>
    <row r="30" spans="4:152">
      <c r="E30" s="733"/>
      <c r="F30" s="744"/>
      <c r="I30" s="733"/>
      <c r="J30" s="733"/>
      <c r="K30" s="733"/>
      <c r="L30" s="744"/>
      <c r="M30" s="744"/>
      <c r="N30" s="733"/>
      <c r="O30" s="733"/>
      <c r="P30" s="733"/>
      <c r="Q30" s="733"/>
      <c r="R30" s="733"/>
      <c r="S30" s="733"/>
      <c r="T30" s="733"/>
      <c r="U30" s="733"/>
      <c r="V30" s="733"/>
      <c r="W30" s="733"/>
      <c r="X30" s="744"/>
      <c r="Y30" s="744"/>
      <c r="Z30" s="744"/>
      <c r="AA30" s="733"/>
      <c r="AH30" s="740"/>
      <c r="AI30" s="740"/>
      <c r="AJ30" s="740"/>
      <c r="AK30" s="740"/>
      <c r="AL30" s="740"/>
      <c r="AM30" s="743"/>
      <c r="AN30" s="743"/>
      <c r="AO30" s="742"/>
      <c r="AP30" s="740"/>
      <c r="AQ30" s="740"/>
      <c r="AR30" s="742"/>
      <c r="AS30" s="742"/>
    </row>
    <row r="31" spans="4:152">
      <c r="E31" s="733"/>
      <c r="F31" s="744"/>
      <c r="I31" s="733"/>
      <c r="J31" s="733"/>
      <c r="K31" s="733"/>
      <c r="L31" s="744"/>
      <c r="M31" s="744"/>
      <c r="N31" s="733"/>
      <c r="O31" s="733"/>
      <c r="P31" s="733"/>
      <c r="Q31" s="733"/>
      <c r="R31" s="733"/>
      <c r="S31" s="733"/>
      <c r="T31" s="733"/>
      <c r="U31" s="733"/>
      <c r="V31" s="733"/>
      <c r="W31" s="733"/>
      <c r="X31" s="744"/>
      <c r="Y31" s="744"/>
      <c r="Z31" s="744"/>
      <c r="AA31" s="733"/>
      <c r="AH31" s="740"/>
      <c r="AI31" s="740"/>
      <c r="AJ31" s="740"/>
      <c r="AK31" s="740"/>
      <c r="AL31" s="740"/>
      <c r="AM31" s="743"/>
      <c r="AN31" s="743"/>
      <c r="AO31" s="742"/>
      <c r="AP31" s="740"/>
      <c r="AQ31" s="740"/>
      <c r="AR31" s="742"/>
      <c r="AS31" s="742"/>
    </row>
    <row r="32" spans="4:152">
      <c r="E32" s="733"/>
      <c r="F32" s="744"/>
      <c r="I32" s="733"/>
      <c r="J32" s="733"/>
      <c r="K32" s="733"/>
      <c r="L32" s="744"/>
      <c r="M32" s="744"/>
      <c r="N32" s="733"/>
      <c r="O32" s="733"/>
      <c r="P32" s="733"/>
      <c r="Q32" s="733"/>
      <c r="R32" s="733"/>
      <c r="S32" s="733"/>
      <c r="T32" s="733"/>
      <c r="U32" s="733"/>
      <c r="V32" s="733"/>
      <c r="W32" s="733"/>
      <c r="X32" s="744"/>
      <c r="Y32" s="744"/>
      <c r="Z32" s="744"/>
      <c r="AA32" s="733"/>
      <c r="AH32" s="740"/>
      <c r="AI32" s="740"/>
      <c r="AJ32" s="740"/>
      <c r="AK32" s="740"/>
      <c r="AL32" s="740"/>
      <c r="AM32" s="743"/>
      <c r="AN32" s="743"/>
      <c r="AO32" s="742"/>
      <c r="AP32" s="740"/>
      <c r="AQ32" s="740"/>
      <c r="AR32" s="742"/>
      <c r="AS32" s="742"/>
    </row>
    <row r="33" spans="5:45">
      <c r="E33" s="733"/>
      <c r="F33" s="744"/>
      <c r="I33" s="733"/>
      <c r="J33" s="733"/>
      <c r="K33" s="733"/>
      <c r="L33" s="744"/>
      <c r="M33" s="744"/>
      <c r="N33" s="733"/>
      <c r="O33" s="733"/>
      <c r="P33" s="733"/>
      <c r="Q33" s="733"/>
      <c r="R33" s="733"/>
      <c r="S33" s="733"/>
      <c r="T33" s="733"/>
      <c r="U33" s="733"/>
      <c r="V33" s="733"/>
      <c r="W33" s="733"/>
      <c r="X33" s="744"/>
      <c r="Y33" s="744"/>
      <c r="Z33" s="744"/>
      <c r="AA33" s="733"/>
      <c r="AH33" s="740"/>
      <c r="AI33" s="740"/>
      <c r="AJ33" s="740"/>
      <c r="AK33" s="740"/>
      <c r="AL33" s="740"/>
      <c r="AM33" s="743"/>
      <c r="AN33" s="743"/>
      <c r="AO33" s="742"/>
      <c r="AP33" s="740"/>
      <c r="AQ33" s="740"/>
      <c r="AR33" s="742"/>
      <c r="AS33" s="742"/>
    </row>
    <row r="34" spans="5:45" ht="13.5" customHeight="1">
      <c r="E34" s="733"/>
      <c r="F34" s="741"/>
      <c r="I34" s="740"/>
      <c r="J34" s="740"/>
      <c r="K34" s="740"/>
      <c r="L34" s="740"/>
      <c r="M34" s="740"/>
      <c r="N34" s="740"/>
      <c r="O34" s="740"/>
      <c r="P34" s="740"/>
      <c r="Q34" s="740"/>
      <c r="R34" s="740"/>
      <c r="S34" s="740"/>
      <c r="T34" s="740"/>
      <c r="U34" s="740"/>
      <c r="V34" s="740"/>
      <c r="W34" s="740"/>
      <c r="X34" s="741"/>
      <c r="Y34" s="741"/>
      <c r="Z34" s="741"/>
      <c r="AA34" s="740"/>
      <c r="AB34" s="740"/>
      <c r="AC34" s="740"/>
      <c r="AD34" s="740"/>
      <c r="AE34" s="740"/>
      <c r="AF34" s="740"/>
      <c r="AG34" s="740"/>
      <c r="AH34" s="740"/>
      <c r="AI34" s="740"/>
      <c r="AJ34" s="740"/>
      <c r="AK34" s="740"/>
      <c r="AL34" s="740"/>
      <c r="AM34" s="740"/>
      <c r="AN34" s="740"/>
      <c r="AO34" s="740"/>
      <c r="AP34" s="740"/>
      <c r="AQ34" s="740"/>
      <c r="AR34" s="740"/>
      <c r="AS34" s="740"/>
    </row>
    <row r="35" spans="5:45">
      <c r="E35" s="733"/>
      <c r="F35" s="741"/>
      <c r="I35" s="740"/>
      <c r="J35" s="740"/>
      <c r="K35" s="740"/>
      <c r="L35" s="740"/>
      <c r="M35" s="740"/>
      <c r="N35" s="740"/>
      <c r="O35" s="740"/>
      <c r="P35" s="740"/>
      <c r="Q35" s="740"/>
      <c r="R35" s="740"/>
      <c r="S35" s="740"/>
      <c r="T35" s="740"/>
      <c r="U35" s="740"/>
      <c r="V35" s="740"/>
      <c r="W35" s="740"/>
      <c r="X35" s="741"/>
      <c r="Y35" s="741"/>
      <c r="Z35" s="741"/>
      <c r="AA35" s="740"/>
      <c r="AB35" s="740"/>
      <c r="AC35" s="740"/>
      <c r="AD35" s="740"/>
      <c r="AE35" s="740"/>
      <c r="AF35" s="740"/>
      <c r="AG35" s="740"/>
      <c r="AH35" s="740"/>
      <c r="AI35" s="740"/>
      <c r="AJ35" s="740"/>
      <c r="AK35" s="740"/>
      <c r="AL35" s="740"/>
      <c r="AM35" s="740"/>
      <c r="AN35" s="740"/>
      <c r="AO35" s="740"/>
      <c r="AP35" s="740"/>
      <c r="AQ35" s="740"/>
      <c r="AR35" s="740"/>
      <c r="AS35" s="740"/>
    </row>
    <row r="67" spans="4:152" ht="177" customHeight="1"/>
    <row r="75" spans="4:152" s="735" customFormat="1" ht="20.100000000000001" customHeight="1">
      <c r="D75" s="739" t="s">
        <v>1212</v>
      </c>
      <c r="E75" s="738" t="s">
        <v>1211</v>
      </c>
      <c r="F75" s="733"/>
      <c r="G75" s="737"/>
      <c r="H75" s="737"/>
      <c r="I75" s="734"/>
      <c r="J75" s="734"/>
      <c r="K75" s="734"/>
      <c r="L75" s="734"/>
      <c r="M75" s="734"/>
      <c r="N75" s="734"/>
      <c r="O75" s="734"/>
      <c r="P75" s="734"/>
      <c r="Q75" s="734"/>
      <c r="R75" s="734"/>
      <c r="S75" s="734"/>
      <c r="T75" s="734"/>
      <c r="U75" s="734"/>
      <c r="V75" s="734"/>
      <c r="W75" s="734"/>
      <c r="X75" s="733"/>
      <c r="Y75" s="733"/>
      <c r="Z75" s="733"/>
      <c r="AA75" s="734"/>
      <c r="AB75" s="733"/>
      <c r="AC75" s="733"/>
      <c r="AD75" s="733"/>
      <c r="AE75" s="733"/>
      <c r="AF75" s="733"/>
      <c r="AG75" s="733"/>
      <c r="AH75" s="733"/>
      <c r="AI75" s="733"/>
      <c r="AJ75" s="733"/>
      <c r="AK75" s="733"/>
      <c r="AL75" s="733"/>
      <c r="AM75" s="733"/>
      <c r="AN75" s="733"/>
      <c r="AO75" s="733"/>
      <c r="AP75" s="733"/>
      <c r="AQ75" s="733"/>
      <c r="AR75" s="733"/>
      <c r="AS75" s="734"/>
      <c r="AT75" s="733"/>
      <c r="AU75" s="733"/>
      <c r="AV75" s="733"/>
      <c r="AW75" s="733"/>
      <c r="AX75" s="733"/>
      <c r="AY75" s="733"/>
      <c r="AZ75" s="733"/>
      <c r="BA75" s="733"/>
      <c r="BB75" s="733"/>
      <c r="BC75" s="733"/>
      <c r="BD75" s="733"/>
      <c r="BE75" s="733"/>
      <c r="BF75" s="733"/>
      <c r="BG75" s="733"/>
      <c r="BH75" s="737"/>
      <c r="BI75" s="737"/>
      <c r="BJ75" s="737"/>
      <c r="BK75" s="733"/>
      <c r="BL75" s="733"/>
      <c r="BM75" s="733"/>
      <c r="BN75" s="733"/>
      <c r="BO75" s="733"/>
      <c r="BP75" s="733"/>
      <c r="BQ75" s="733"/>
      <c r="BR75" s="733"/>
      <c r="BS75" s="733"/>
      <c r="BT75" s="733"/>
      <c r="BU75" s="733"/>
      <c r="BV75" s="733"/>
      <c r="BW75" s="733"/>
      <c r="BX75" s="733"/>
      <c r="BY75" s="733"/>
      <c r="BZ75" s="733"/>
      <c r="CA75" s="733"/>
      <c r="CB75" s="733"/>
      <c r="CC75" s="733"/>
      <c r="CD75" s="733"/>
      <c r="CE75" s="733"/>
      <c r="CF75" s="733"/>
      <c r="CG75" s="733"/>
      <c r="CH75" s="733"/>
      <c r="CI75" s="733"/>
      <c r="CJ75" s="733"/>
      <c r="CK75" s="733"/>
      <c r="CL75" s="733"/>
      <c r="CM75" s="733"/>
      <c r="CN75" s="733"/>
      <c r="CO75" s="733"/>
      <c r="CP75" s="733"/>
      <c r="CQ75" s="733"/>
      <c r="CR75" s="733"/>
      <c r="CS75" s="733"/>
      <c r="CT75" s="733"/>
      <c r="CU75" s="733"/>
      <c r="CV75" s="733"/>
      <c r="CW75" s="733"/>
      <c r="CX75" s="733"/>
      <c r="CY75" s="733"/>
      <c r="CZ75" s="733"/>
      <c r="DA75" s="733"/>
      <c r="DB75" s="733"/>
      <c r="DC75" s="733"/>
      <c r="DD75" s="733"/>
      <c r="DE75" s="733"/>
      <c r="DF75" s="733"/>
      <c r="DG75" s="733"/>
      <c r="DH75" s="733"/>
      <c r="DI75" s="733"/>
      <c r="DJ75" s="733"/>
      <c r="DK75" s="733"/>
      <c r="DL75" s="733"/>
      <c r="DM75" s="733"/>
      <c r="DN75" s="733"/>
      <c r="DO75" s="733"/>
      <c r="DP75" s="733"/>
      <c r="DQ75" s="733"/>
      <c r="DR75" s="733"/>
      <c r="DS75" s="733"/>
      <c r="DT75" s="733"/>
      <c r="DU75" s="733"/>
      <c r="DV75" s="733"/>
      <c r="DW75" s="733"/>
      <c r="DX75" s="733"/>
      <c r="DY75" s="733"/>
      <c r="DZ75" s="733"/>
      <c r="EA75" s="733"/>
      <c r="EB75" s="733"/>
      <c r="EC75" s="733"/>
      <c r="ED75" s="733"/>
      <c r="EE75" s="733"/>
      <c r="EF75" s="733"/>
      <c r="EG75" s="733"/>
      <c r="EH75" s="733"/>
      <c r="EI75" s="733"/>
      <c r="EJ75" s="733"/>
      <c r="EK75" s="733"/>
      <c r="EL75" s="733"/>
      <c r="EM75" s="733"/>
      <c r="EN75" s="733"/>
      <c r="EO75" s="733"/>
      <c r="EP75" s="733"/>
      <c r="EQ75" s="733"/>
      <c r="ER75" s="733"/>
      <c r="ES75" s="733"/>
      <c r="ET75" s="733"/>
      <c r="EU75" s="736"/>
      <c r="EV75" s="736"/>
    </row>
    <row r="76" spans="4:152" s="735" customFormat="1" ht="20.100000000000001" customHeight="1">
      <c r="D76" s="739" t="s">
        <v>1210</v>
      </c>
      <c r="E76" s="738" t="s">
        <v>1209</v>
      </c>
      <c r="F76" s="733"/>
      <c r="G76" s="737"/>
      <c r="H76" s="737"/>
      <c r="I76" s="734"/>
      <c r="J76" s="734"/>
      <c r="K76" s="734"/>
      <c r="L76" s="734"/>
      <c r="M76" s="734"/>
      <c r="N76" s="734"/>
      <c r="O76" s="734"/>
      <c r="P76" s="734"/>
      <c r="Q76" s="734"/>
      <c r="R76" s="734"/>
      <c r="S76" s="734"/>
      <c r="T76" s="734"/>
      <c r="U76" s="734"/>
      <c r="V76" s="734"/>
      <c r="W76" s="734"/>
      <c r="X76" s="733"/>
      <c r="Y76" s="733"/>
      <c r="Z76" s="733"/>
      <c r="AA76" s="734"/>
      <c r="AB76" s="733"/>
      <c r="AC76" s="733"/>
      <c r="AD76" s="733"/>
      <c r="AE76" s="733"/>
      <c r="AF76" s="733"/>
      <c r="AG76" s="733"/>
      <c r="AH76" s="733"/>
      <c r="AI76" s="733"/>
      <c r="AJ76" s="733"/>
      <c r="AK76" s="733"/>
      <c r="AL76" s="733"/>
      <c r="AM76" s="733"/>
      <c r="AN76" s="733"/>
      <c r="AO76" s="733"/>
      <c r="AP76" s="733"/>
      <c r="AQ76" s="733"/>
      <c r="AR76" s="733"/>
      <c r="AS76" s="734"/>
      <c r="AT76" s="733"/>
      <c r="AU76" s="733"/>
      <c r="AV76" s="733"/>
      <c r="AW76" s="733"/>
      <c r="AX76" s="733"/>
      <c r="AY76" s="733"/>
      <c r="AZ76" s="733"/>
      <c r="BA76" s="733"/>
      <c r="BB76" s="733"/>
      <c r="BC76" s="733"/>
      <c r="BD76" s="733"/>
      <c r="BE76" s="733"/>
      <c r="BF76" s="733"/>
      <c r="BG76" s="733"/>
      <c r="BH76" s="737"/>
      <c r="BI76" s="737"/>
      <c r="BJ76" s="737"/>
      <c r="BK76" s="737"/>
      <c r="BL76" s="737"/>
      <c r="BM76" s="737"/>
      <c r="BN76" s="737"/>
      <c r="BO76" s="737"/>
      <c r="BP76" s="737"/>
      <c r="BQ76" s="737"/>
      <c r="BR76" s="737"/>
      <c r="BS76" s="737"/>
      <c r="BT76" s="737"/>
      <c r="BU76" s="737"/>
      <c r="BV76" s="733"/>
      <c r="BW76" s="733"/>
      <c r="BX76" s="733"/>
      <c r="BY76" s="733"/>
      <c r="BZ76" s="733"/>
      <c r="CA76" s="733"/>
      <c r="CB76" s="733"/>
      <c r="CC76" s="733"/>
      <c r="CD76" s="733"/>
      <c r="CE76" s="733"/>
      <c r="CF76" s="733"/>
      <c r="CG76" s="733"/>
      <c r="CH76" s="733"/>
      <c r="CI76" s="733"/>
      <c r="CJ76" s="733"/>
      <c r="CK76" s="733"/>
      <c r="CL76" s="733"/>
      <c r="CM76" s="733"/>
      <c r="CN76" s="733"/>
      <c r="CO76" s="733"/>
      <c r="CP76" s="733"/>
      <c r="CQ76" s="733"/>
      <c r="CR76" s="733"/>
      <c r="CS76" s="733"/>
      <c r="CT76" s="733"/>
      <c r="CU76" s="733"/>
      <c r="CV76" s="733"/>
      <c r="CW76" s="733"/>
      <c r="CX76" s="733"/>
      <c r="CY76" s="733"/>
      <c r="CZ76" s="733"/>
      <c r="DA76" s="733"/>
      <c r="DB76" s="733"/>
      <c r="DC76" s="733"/>
      <c r="DD76" s="733"/>
      <c r="DE76" s="733"/>
      <c r="DF76" s="733"/>
      <c r="DG76" s="733"/>
      <c r="DH76" s="733"/>
      <c r="DI76" s="733"/>
      <c r="DJ76" s="733"/>
      <c r="DK76" s="733"/>
      <c r="DL76" s="733"/>
      <c r="DM76" s="733"/>
      <c r="DN76" s="733"/>
      <c r="DO76" s="733"/>
      <c r="DP76" s="733"/>
      <c r="DQ76" s="733"/>
      <c r="DR76" s="733"/>
      <c r="DS76" s="733"/>
      <c r="DT76" s="733"/>
      <c r="DU76" s="733"/>
      <c r="DV76" s="733"/>
      <c r="DW76" s="733"/>
      <c r="DX76" s="733"/>
      <c r="DY76" s="733"/>
      <c r="DZ76" s="733"/>
      <c r="EA76" s="733"/>
      <c r="EB76" s="733"/>
      <c r="EC76" s="733"/>
      <c r="ED76" s="733"/>
      <c r="EE76" s="733"/>
      <c r="EF76" s="733"/>
      <c r="EG76" s="733"/>
      <c r="EH76" s="733"/>
      <c r="EI76" s="733"/>
      <c r="EJ76" s="733"/>
      <c r="EK76" s="733"/>
      <c r="EL76" s="733"/>
      <c r="EM76" s="733"/>
      <c r="EN76" s="733"/>
      <c r="EO76" s="733"/>
      <c r="EP76" s="733"/>
      <c r="EQ76" s="733"/>
      <c r="ER76" s="733"/>
      <c r="ES76" s="733"/>
      <c r="ET76" s="733"/>
      <c r="EU76" s="736"/>
      <c r="EV76" s="736"/>
    </row>
    <row r="77" spans="4:152" s="735" customFormat="1" ht="36" customHeight="1">
      <c r="D77" s="739" t="s">
        <v>1208</v>
      </c>
      <c r="E77" s="738" t="s">
        <v>1207</v>
      </c>
      <c r="F77" s="733"/>
      <c r="G77" s="737"/>
      <c r="H77" s="737"/>
      <c r="I77" s="734"/>
      <c r="J77" s="734"/>
      <c r="K77" s="734"/>
      <c r="L77" s="734"/>
      <c r="M77" s="734"/>
      <c r="N77" s="734"/>
      <c r="O77" s="734"/>
      <c r="P77" s="734"/>
      <c r="Q77" s="734"/>
      <c r="R77" s="734"/>
      <c r="S77" s="734"/>
      <c r="T77" s="734"/>
      <c r="U77" s="734"/>
      <c r="V77" s="734"/>
      <c r="W77" s="734"/>
      <c r="X77" s="733"/>
      <c r="Y77" s="733"/>
      <c r="Z77" s="733"/>
      <c r="AA77" s="734"/>
      <c r="AB77" s="733"/>
      <c r="AC77" s="733"/>
      <c r="AD77" s="733"/>
      <c r="AE77" s="733"/>
      <c r="AF77" s="733"/>
      <c r="AG77" s="733"/>
      <c r="AH77" s="733"/>
      <c r="AI77" s="733"/>
      <c r="AJ77" s="733"/>
      <c r="AK77" s="733"/>
      <c r="AL77" s="733"/>
      <c r="AM77" s="733"/>
      <c r="AN77" s="733"/>
      <c r="AO77" s="733"/>
      <c r="AP77" s="733"/>
      <c r="AQ77" s="733"/>
      <c r="AR77" s="733"/>
      <c r="AS77" s="734"/>
      <c r="AT77" s="737"/>
      <c r="AU77" s="737"/>
      <c r="AV77" s="737"/>
      <c r="AW77" s="737"/>
      <c r="AX77" s="737"/>
      <c r="AY77" s="737"/>
      <c r="AZ77" s="737"/>
      <c r="BA77" s="737"/>
      <c r="BB77" s="737"/>
      <c r="BC77" s="737"/>
      <c r="BD77" s="737"/>
      <c r="BE77" s="737"/>
      <c r="BF77" s="737"/>
      <c r="BG77" s="737"/>
      <c r="BH77" s="737"/>
      <c r="BI77" s="737"/>
      <c r="BJ77" s="737"/>
      <c r="BK77" s="737"/>
      <c r="BL77" s="737"/>
      <c r="BM77" s="737"/>
      <c r="BN77" s="737"/>
      <c r="BO77" s="737"/>
      <c r="BP77" s="737"/>
      <c r="BQ77" s="737"/>
      <c r="BR77" s="737"/>
      <c r="BS77" s="737"/>
      <c r="BT77" s="737"/>
      <c r="BU77" s="737"/>
      <c r="BV77" s="737"/>
      <c r="BW77" s="737"/>
      <c r="BX77" s="737"/>
      <c r="BY77" s="737"/>
      <c r="BZ77" s="737"/>
      <c r="CA77" s="737"/>
      <c r="CB77" s="737"/>
      <c r="CC77" s="737"/>
      <c r="CD77" s="737"/>
      <c r="CE77" s="737"/>
      <c r="CF77" s="737"/>
      <c r="CG77" s="737"/>
      <c r="CH77" s="737"/>
      <c r="CI77" s="737"/>
      <c r="CJ77" s="737"/>
      <c r="CK77" s="737"/>
      <c r="CL77" s="737"/>
      <c r="CM77" s="737"/>
      <c r="CN77" s="737"/>
      <c r="CO77" s="737"/>
      <c r="CP77" s="737"/>
      <c r="CQ77" s="737"/>
      <c r="CR77" s="737"/>
      <c r="CS77" s="737"/>
      <c r="CT77" s="737"/>
      <c r="CU77" s="737"/>
      <c r="CV77" s="737"/>
      <c r="CW77" s="737"/>
      <c r="CX77" s="737"/>
      <c r="CY77" s="737"/>
      <c r="CZ77" s="737"/>
      <c r="DA77" s="737"/>
      <c r="DB77" s="737"/>
      <c r="DC77" s="737"/>
      <c r="DD77" s="737"/>
      <c r="DE77" s="737"/>
      <c r="DF77" s="737"/>
      <c r="DG77" s="737"/>
      <c r="DH77" s="737"/>
      <c r="DI77" s="737"/>
      <c r="DJ77" s="737"/>
      <c r="DK77" s="737"/>
      <c r="DL77" s="737"/>
      <c r="DM77" s="737"/>
      <c r="DN77" s="737"/>
      <c r="DO77" s="737"/>
      <c r="DP77" s="737"/>
      <c r="DQ77" s="737"/>
      <c r="DR77" s="737"/>
      <c r="DS77" s="737"/>
      <c r="DT77" s="737"/>
      <c r="DU77" s="737"/>
      <c r="DV77" s="737"/>
      <c r="DW77" s="737"/>
      <c r="DX77" s="737"/>
      <c r="DY77" s="737"/>
      <c r="DZ77" s="737"/>
      <c r="EA77" s="737"/>
      <c r="EB77" s="737"/>
      <c r="EC77" s="737"/>
      <c r="ED77" s="737"/>
      <c r="EE77" s="737"/>
      <c r="EF77" s="737"/>
      <c r="EG77" s="737"/>
      <c r="EH77" s="737"/>
      <c r="EI77" s="737"/>
      <c r="EJ77" s="737"/>
      <c r="EK77" s="737"/>
      <c r="EL77" s="737"/>
      <c r="EM77" s="737"/>
      <c r="EN77" s="733"/>
      <c r="EO77" s="733"/>
      <c r="EP77" s="733"/>
      <c r="EQ77" s="733"/>
      <c r="ER77" s="733"/>
      <c r="ES77" s="733"/>
      <c r="ET77" s="737"/>
      <c r="EU77" s="736"/>
      <c r="EV77" s="736"/>
    </row>
  </sheetData>
  <mergeCells count="60">
    <mergeCell ref="D13:E13"/>
    <mergeCell ref="D4:D6"/>
    <mergeCell ref="F4:F6"/>
    <mergeCell ref="E4:E6"/>
    <mergeCell ref="I5:I6"/>
    <mergeCell ref="G4:H5"/>
    <mergeCell ref="I4:M4"/>
    <mergeCell ref="J5:M5"/>
    <mergeCell ref="N4:W4"/>
    <mergeCell ref="BH4:BH6"/>
    <mergeCell ref="AA4:AF4"/>
    <mergeCell ref="X4:Z5"/>
    <mergeCell ref="AA5:AB5"/>
    <mergeCell ref="AC5:AD5"/>
    <mergeCell ref="AE5:AF5"/>
    <mergeCell ref="BC5:BG5"/>
    <mergeCell ref="AS4:BG4"/>
    <mergeCell ref="AS5:AW5"/>
    <mergeCell ref="AX5:BB5"/>
    <mergeCell ref="AP4:AR5"/>
    <mergeCell ref="BI4:BL5"/>
    <mergeCell ref="O5:W5"/>
    <mergeCell ref="N5:N6"/>
    <mergeCell ref="CI4:CT4"/>
    <mergeCell ref="AM4:AO5"/>
    <mergeCell ref="AG4:AL4"/>
    <mergeCell ref="CB4:CH5"/>
    <mergeCell ref="CI5:CL5"/>
    <mergeCell ref="CM5:CP5"/>
    <mergeCell ref="CQ5:CQ6"/>
    <mergeCell ref="CT5:CT6"/>
    <mergeCell ref="BU4:BU6"/>
    <mergeCell ref="CS5:CS6"/>
    <mergeCell ref="CR5:CR6"/>
    <mergeCell ref="BV4:CA5"/>
    <mergeCell ref="BM4:BT5"/>
    <mergeCell ref="DH5:DN5"/>
    <mergeCell ref="ET4:ET6"/>
    <mergeCell ref="EP5:EQ5"/>
    <mergeCell ref="ER5:ES5"/>
    <mergeCell ref="EN5:EO5"/>
    <mergeCell ref="EN4:ES4"/>
    <mergeCell ref="DO4:EM4"/>
    <mergeCell ref="EE5:EM5"/>
    <mergeCell ref="FE5:FE6"/>
    <mergeCell ref="FF5:FI5"/>
    <mergeCell ref="FJ5:FJ6"/>
    <mergeCell ref="FM5:FM6"/>
    <mergeCell ref="CU4:DN4"/>
    <mergeCell ref="CU5:CX5"/>
    <mergeCell ref="CY5:DA5"/>
    <mergeCell ref="DB5:DD5"/>
    <mergeCell ref="DE5:DG5"/>
    <mergeCell ref="EU4:FM4"/>
    <mergeCell ref="EU5:EU6"/>
    <mergeCell ref="EV5:EY5"/>
    <mergeCell ref="EZ5:EZ6"/>
    <mergeCell ref="FA5:FD5"/>
    <mergeCell ref="DS5:ED5"/>
    <mergeCell ref="DO5:DR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5" min="3" max="41" man="1"/>
  </rowBreaks>
  <colBreaks count="2" manualBreakCount="2">
    <brk id="30" max="10" man="1"/>
    <brk id="94" max="1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78" zoomScaleNormal="100" zoomScaleSheetLayoutView="78" workbookViewId="0">
      <selection sqref="A1:H1"/>
    </sheetView>
  </sheetViews>
  <sheetFormatPr defaultColWidth="9" defaultRowHeight="12"/>
  <cols>
    <col min="1" max="1" width="6.375" style="669" customWidth="1"/>
    <col min="2" max="2" width="4.375" style="669" customWidth="1"/>
    <col min="3" max="3" width="5.125" style="669" customWidth="1"/>
    <col min="4" max="5" width="11" style="669" customWidth="1"/>
    <col min="6" max="6" width="17" style="669" customWidth="1"/>
    <col min="7" max="7" width="24.75" style="669" customWidth="1"/>
    <col min="8" max="8" width="11" style="669" customWidth="1"/>
    <col min="9" max="16384" width="9" style="669"/>
  </cols>
  <sheetData>
    <row r="1" spans="1:8" ht="18" customHeight="1">
      <c r="A1" s="2289" t="s">
        <v>1180</v>
      </c>
      <c r="B1" s="2289"/>
      <c r="C1" s="2289"/>
      <c r="D1" s="2289"/>
      <c r="E1" s="2289"/>
      <c r="F1" s="2289"/>
      <c r="G1" s="2289"/>
      <c r="H1" s="2289"/>
    </row>
    <row r="2" spans="1:8" ht="18" customHeight="1">
      <c r="A2" s="909" t="s">
        <v>1419</v>
      </c>
      <c r="B2" s="909"/>
      <c r="C2" s="909"/>
      <c r="D2" s="909"/>
      <c r="E2" s="909"/>
      <c r="F2" s="909"/>
      <c r="G2" s="909"/>
      <c r="H2" s="930" t="s">
        <v>1416</v>
      </c>
    </row>
    <row r="3" spans="1:8" ht="25.5" customHeight="1">
      <c r="A3" s="2290" t="s">
        <v>1179</v>
      </c>
      <c r="B3" s="2290"/>
      <c r="C3" s="2290"/>
      <c r="D3" s="2290"/>
      <c r="E3" s="2290"/>
      <c r="F3" s="2290"/>
      <c r="G3" s="2290"/>
      <c r="H3" s="2290"/>
    </row>
    <row r="4" spans="1:8" ht="16.5" customHeight="1">
      <c r="A4" s="691"/>
      <c r="B4" s="690"/>
      <c r="C4" s="690"/>
      <c r="D4" s="690"/>
      <c r="E4" s="690"/>
      <c r="F4" s="690"/>
      <c r="G4" s="2299" t="s">
        <v>1178</v>
      </c>
      <c r="H4" s="2299"/>
    </row>
    <row r="5" spans="1:8" ht="15" customHeight="1">
      <c r="A5" s="689"/>
    </row>
    <row r="6" spans="1:8" ht="27" customHeight="1">
      <c r="A6" s="2291" t="s">
        <v>1177</v>
      </c>
      <c r="B6" s="2292"/>
      <c r="C6" s="2293">
        <f>'はじめに（PC）'!D3</f>
        <v>0</v>
      </c>
      <c r="D6" s="2294"/>
      <c r="E6" s="2295"/>
      <c r="F6" s="882" t="s">
        <v>1176</v>
      </c>
      <c r="G6" s="688"/>
    </row>
    <row r="7" spans="1:8" ht="24.95" customHeight="1">
      <c r="A7" s="2291" t="s">
        <v>1175</v>
      </c>
      <c r="B7" s="2292"/>
      <c r="C7" s="2296" t="str">
        <f>'様式第1-1号'!E6</f>
        <v/>
      </c>
      <c r="D7" s="2297"/>
      <c r="E7" s="2298"/>
      <c r="F7" s="687"/>
    </row>
    <row r="8" spans="1:8" ht="18.75" customHeight="1">
      <c r="A8" s="686"/>
      <c r="B8" s="686"/>
      <c r="C8" s="685"/>
      <c r="D8" s="685"/>
      <c r="E8" s="684"/>
      <c r="F8" s="684"/>
      <c r="G8" s="684"/>
      <c r="H8" s="684"/>
    </row>
    <row r="9" spans="1:8" s="683" customFormat="1" ht="20.100000000000001" customHeight="1">
      <c r="A9" s="2300" t="s">
        <v>1174</v>
      </c>
      <c r="B9" s="2300"/>
      <c r="C9" s="2300"/>
      <c r="D9" s="2300"/>
      <c r="E9" s="2300"/>
      <c r="F9" s="2300"/>
      <c r="G9" s="2300"/>
      <c r="H9" s="2300"/>
    </row>
    <row r="10" spans="1:8" ht="30.75" customHeight="1">
      <c r="A10" s="2301" t="s">
        <v>1173</v>
      </c>
      <c r="B10" s="2301"/>
      <c r="C10" s="2301"/>
      <c r="D10" s="2302" t="s">
        <v>1172</v>
      </c>
      <c r="E10" s="2303"/>
      <c r="F10" s="2303"/>
      <c r="G10" s="2303"/>
      <c r="H10" s="682" t="s">
        <v>1171</v>
      </c>
    </row>
    <row r="11" spans="1:8" ht="61.5" customHeight="1">
      <c r="A11" s="2304" t="s">
        <v>1170</v>
      </c>
      <c r="B11" s="2305"/>
      <c r="C11" s="2306"/>
      <c r="D11" s="2307" t="s">
        <v>1169</v>
      </c>
      <c r="E11" s="2308"/>
      <c r="F11" s="2308"/>
      <c r="G11" s="2308"/>
      <c r="H11" s="1119"/>
    </row>
    <row r="12" spans="1:8" ht="42.75" customHeight="1">
      <c r="A12" s="2309" t="s">
        <v>1168</v>
      </c>
      <c r="B12" s="2310" t="s">
        <v>1167</v>
      </c>
      <c r="C12" s="681" t="s">
        <v>985</v>
      </c>
      <c r="D12" s="2311" t="s">
        <v>1166</v>
      </c>
      <c r="E12" s="2312"/>
      <c r="F12" s="2312"/>
      <c r="G12" s="2313"/>
      <c r="H12" s="895" t="e">
        <f>IF(SUM(#REF!,#REF!)=#REF!,"○","×")</f>
        <v>#REF!</v>
      </c>
    </row>
    <row r="13" spans="1:8" ht="42.75" customHeight="1">
      <c r="A13" s="2309"/>
      <c r="B13" s="2310"/>
      <c r="C13" s="680" t="s">
        <v>984</v>
      </c>
      <c r="D13" s="2314" t="s">
        <v>1165</v>
      </c>
      <c r="E13" s="2315"/>
      <c r="F13" s="2315"/>
      <c r="G13" s="2316"/>
      <c r="H13" s="896" t="e">
        <f>IF(SUM(#REF!,#REF!)=#REF!,"○","×")</f>
        <v>#REF!</v>
      </c>
    </row>
    <row r="14" spans="1:8" ht="44.25" customHeight="1">
      <c r="A14" s="2309"/>
      <c r="B14" s="2318" t="s">
        <v>1164</v>
      </c>
      <c r="C14" s="2320" t="s">
        <v>1156</v>
      </c>
      <c r="D14" s="2311" t="s">
        <v>1163</v>
      </c>
      <c r="E14" s="2312"/>
      <c r="F14" s="2312"/>
      <c r="G14" s="2312"/>
      <c r="H14" s="679"/>
    </row>
    <row r="15" spans="1:8" ht="43.5" customHeight="1">
      <c r="A15" s="2309"/>
      <c r="B15" s="2319"/>
      <c r="C15" s="2321"/>
      <c r="D15" s="2323" t="s">
        <v>1162</v>
      </c>
      <c r="E15" s="2324"/>
      <c r="F15" s="2324"/>
      <c r="G15" s="2324"/>
      <c r="H15" s="678"/>
    </row>
    <row r="16" spans="1:8" ht="39" customHeight="1">
      <c r="A16" s="2309"/>
      <c r="B16" s="2319"/>
      <c r="C16" s="2322"/>
      <c r="D16" s="2314" t="s">
        <v>1161</v>
      </c>
      <c r="E16" s="2315"/>
      <c r="F16" s="2315"/>
      <c r="G16" s="2315"/>
      <c r="H16" s="678"/>
    </row>
    <row r="17" spans="1:8" ht="48" customHeight="1">
      <c r="A17" s="2309"/>
      <c r="B17" s="2319"/>
      <c r="C17" s="677" t="s">
        <v>1160</v>
      </c>
      <c r="D17" s="2325" t="s">
        <v>1159</v>
      </c>
      <c r="E17" s="2326"/>
      <c r="F17" s="2326"/>
      <c r="G17" s="2326"/>
      <c r="H17" s="897" t="str">
        <f>IF('様式第1-3号'!M46&gt;0,IF(#REF!&gt;0,"○","×"),"－")</f>
        <v>－</v>
      </c>
    </row>
    <row r="18" spans="1:8" ht="70.5" customHeight="1">
      <c r="A18" s="2309"/>
      <c r="B18" s="2319"/>
      <c r="C18" s="676" t="s">
        <v>1158</v>
      </c>
      <c r="D18" s="2325" t="s">
        <v>1157</v>
      </c>
      <c r="E18" s="2326"/>
      <c r="F18" s="2326"/>
      <c r="G18" s="2326"/>
      <c r="H18" s="675"/>
    </row>
    <row r="19" spans="1:8" ht="35.25" customHeight="1">
      <c r="A19" s="2330" t="s">
        <v>568</v>
      </c>
      <c r="B19" s="2331"/>
      <c r="C19" s="674" t="s">
        <v>1156</v>
      </c>
      <c r="D19" s="2308" t="s">
        <v>1155</v>
      </c>
      <c r="E19" s="2308"/>
      <c r="F19" s="2308"/>
      <c r="G19" s="2308"/>
      <c r="H19" s="672"/>
    </row>
    <row r="20" spans="1:8" ht="70.5" customHeight="1">
      <c r="A20" s="2332"/>
      <c r="B20" s="2333"/>
      <c r="C20" s="673" t="s">
        <v>1154</v>
      </c>
      <c r="D20" s="2325" t="s">
        <v>1153</v>
      </c>
      <c r="E20" s="2326"/>
      <c r="F20" s="2326"/>
      <c r="G20" s="2334"/>
      <c r="H20" s="672"/>
    </row>
    <row r="21" spans="1:8" ht="47.25" customHeight="1">
      <c r="A21" s="2335" t="s">
        <v>1152</v>
      </c>
      <c r="B21" s="2335"/>
      <c r="C21" s="2335"/>
      <c r="D21" s="2307" t="s">
        <v>1151</v>
      </c>
      <c r="E21" s="2308"/>
      <c r="F21" s="2308"/>
      <c r="G21" s="2308"/>
      <c r="H21" s="672"/>
    </row>
    <row r="22" spans="1:8" s="671" customFormat="1" ht="51.75" customHeight="1">
      <c r="A22" s="2317" t="s">
        <v>1150</v>
      </c>
      <c r="B22" s="2317"/>
      <c r="C22" s="2317"/>
      <c r="D22" s="2317"/>
      <c r="E22" s="2317"/>
      <c r="F22" s="2317"/>
      <c r="G22" s="2317"/>
      <c r="H22" s="2317"/>
    </row>
    <row r="23" spans="1:8" s="671" customFormat="1" ht="23.25" customHeight="1">
      <c r="A23" s="2317" t="s">
        <v>1149</v>
      </c>
      <c r="B23" s="2317"/>
      <c r="C23" s="2317"/>
      <c r="D23" s="2317"/>
      <c r="E23" s="2317"/>
      <c r="F23" s="2317"/>
      <c r="G23" s="2317"/>
      <c r="H23" s="2317"/>
    </row>
    <row r="24" spans="1:8" s="670" customFormat="1" ht="20.100000000000001" customHeight="1">
      <c r="A24" s="2300" t="s">
        <v>1148</v>
      </c>
      <c r="B24" s="2300"/>
      <c r="C24" s="2300"/>
      <c r="D24" s="2300"/>
      <c r="E24" s="2300"/>
      <c r="F24" s="2300"/>
      <c r="G24" s="2300"/>
      <c r="H24" s="2300"/>
    </row>
    <row r="25" spans="1:8" ht="56.25" customHeight="1">
      <c r="A25" s="2327"/>
      <c r="B25" s="2328"/>
      <c r="C25" s="2328"/>
      <c r="D25" s="2328"/>
      <c r="E25" s="2328"/>
      <c r="F25" s="2328"/>
      <c r="G25" s="2328"/>
      <c r="H25" s="2329"/>
    </row>
  </sheetData>
  <mergeCells count="32">
    <mergeCell ref="A24:H24"/>
    <mergeCell ref="A25:H25"/>
    <mergeCell ref="A19:B20"/>
    <mergeCell ref="D19:G19"/>
    <mergeCell ref="D20:G20"/>
    <mergeCell ref="A21:C21"/>
    <mergeCell ref="D21:G21"/>
    <mergeCell ref="A22:H22"/>
    <mergeCell ref="A12:A18"/>
    <mergeCell ref="B12:B13"/>
    <mergeCell ref="D12:G12"/>
    <mergeCell ref="D13:G13"/>
    <mergeCell ref="A23:H23"/>
    <mergeCell ref="B14:B18"/>
    <mergeCell ref="C14:C16"/>
    <mergeCell ref="D14:G14"/>
    <mergeCell ref="D15:G15"/>
    <mergeCell ref="D16:G16"/>
    <mergeCell ref="D17:G17"/>
    <mergeCell ref="D18:G18"/>
    <mergeCell ref="A9:H9"/>
    <mergeCell ref="A10:C10"/>
    <mergeCell ref="D10:G10"/>
    <mergeCell ref="A11:C11"/>
    <mergeCell ref="D11:G11"/>
    <mergeCell ref="A1:H1"/>
    <mergeCell ref="A3:H3"/>
    <mergeCell ref="A6:B6"/>
    <mergeCell ref="C6:E6"/>
    <mergeCell ref="A7:B7"/>
    <mergeCell ref="C7:E7"/>
    <mergeCell ref="G4:H4"/>
  </mergeCells>
  <phoneticPr fontId="4"/>
  <dataValidations count="1">
    <dataValidation type="list" allowBlank="1" showInputMessage="1" showErrorMessage="1" sqref="H11:H21">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5"/>
  <sheetViews>
    <sheetView showGridLines="0" view="pageBreakPreview" zoomScaleNormal="100" zoomScaleSheetLayoutView="100" workbookViewId="0"/>
  </sheetViews>
  <sheetFormatPr defaultColWidth="9" defaultRowHeight="14.25"/>
  <cols>
    <col min="1" max="1" width="29.5" style="669" customWidth="1"/>
    <col min="2" max="2" width="7.625" style="669" customWidth="1"/>
    <col min="3" max="4" width="8.25" style="669" customWidth="1"/>
    <col min="5" max="5" width="18.125" style="669" customWidth="1"/>
    <col min="6" max="6" width="12.5" style="669" customWidth="1"/>
    <col min="7" max="7" width="5.875" style="683" customWidth="1"/>
    <col min="8" max="16384" width="9" style="669"/>
  </cols>
  <sheetData>
    <row r="1" spans="1:7" ht="16.5" customHeight="1">
      <c r="A1" s="683" t="s">
        <v>1197</v>
      </c>
    </row>
    <row r="2" spans="1:7" ht="16.5" customHeight="1">
      <c r="A2" s="683" t="s">
        <v>1419</v>
      </c>
      <c r="G2" s="930" t="s">
        <v>1416</v>
      </c>
    </row>
    <row r="3" spans="1:7" ht="48.75" customHeight="1">
      <c r="A3" s="2339" t="s">
        <v>1196</v>
      </c>
      <c r="B3" s="2339"/>
      <c r="C3" s="2339"/>
      <c r="D3" s="2339"/>
      <c r="E3" s="2339"/>
      <c r="F3" s="2339"/>
      <c r="G3" s="2339"/>
    </row>
    <row r="4" spans="1:7" ht="21.75" customHeight="1">
      <c r="A4" s="690"/>
      <c r="B4" s="690"/>
      <c r="C4" s="690"/>
      <c r="D4" s="690"/>
      <c r="E4" s="2299" t="s">
        <v>1178</v>
      </c>
      <c r="F4" s="2299"/>
      <c r="G4" s="2299"/>
    </row>
    <row r="5" spans="1:7" ht="16.5" customHeight="1">
      <c r="A5" s="690"/>
      <c r="B5" s="690"/>
      <c r="C5" s="690"/>
      <c r="D5" s="690"/>
      <c r="E5" s="690"/>
      <c r="F5" s="690"/>
    </row>
    <row r="6" spans="1:7" ht="30" customHeight="1">
      <c r="A6" s="708" t="s">
        <v>1177</v>
      </c>
      <c r="B6" s="2340">
        <f>'別記3-1(1)'!C6</f>
        <v>0</v>
      </c>
      <c r="C6" s="2341"/>
      <c r="D6" s="2342"/>
      <c r="E6" s="707" t="s">
        <v>1195</v>
      </c>
      <c r="F6" s="2343"/>
      <c r="G6" s="2344"/>
    </row>
    <row r="7" spans="1:7" ht="30" customHeight="1">
      <c r="A7" s="708" t="s">
        <v>1175</v>
      </c>
      <c r="B7" s="2340" t="str">
        <f>'様式第1-1号'!E6</f>
        <v/>
      </c>
      <c r="C7" s="2341"/>
      <c r="D7" s="2342"/>
      <c r="E7" s="707" t="s">
        <v>1194</v>
      </c>
      <c r="F7" s="2343"/>
      <c r="G7" s="2344"/>
    </row>
    <row r="8" spans="1:7" ht="24.95" customHeight="1">
      <c r="A8" s="706" t="s">
        <v>1193</v>
      </c>
      <c r="B8" s="684"/>
      <c r="C8" s="684"/>
      <c r="D8" s="684"/>
      <c r="E8" s="684"/>
    </row>
    <row r="9" spans="1:7" ht="24.95" customHeight="1">
      <c r="A9" s="705" t="s">
        <v>1192</v>
      </c>
      <c r="B9" s="684"/>
      <c r="C9" s="684"/>
      <c r="D9" s="684"/>
      <c r="E9" s="684"/>
    </row>
    <row r="10" spans="1:7" ht="24.95" customHeight="1">
      <c r="A10" s="703" t="s">
        <v>1191</v>
      </c>
      <c r="B10" s="702"/>
      <c r="C10" s="702"/>
      <c r="D10" s="684"/>
      <c r="E10" s="684"/>
    </row>
    <row r="11" spans="1:7" ht="27" customHeight="1">
      <c r="A11" s="701" t="s">
        <v>106</v>
      </c>
      <c r="B11" s="700" t="s">
        <v>1013</v>
      </c>
      <c r="C11" s="699" t="s">
        <v>1171</v>
      </c>
      <c r="D11" s="2337" t="s">
        <v>197</v>
      </c>
      <c r="E11" s="2337"/>
      <c r="F11" s="2337"/>
      <c r="G11" s="2337"/>
    </row>
    <row r="12" spans="1:7" ht="27" customHeight="1">
      <c r="A12" s="704" t="s">
        <v>876</v>
      </c>
      <c r="B12" s="898" t="e">
        <f>#REF!</f>
        <v>#REF!</v>
      </c>
      <c r="C12" s="694"/>
      <c r="D12" s="2336"/>
      <c r="E12" s="2336"/>
      <c r="F12" s="2336"/>
      <c r="G12" s="2336"/>
    </row>
    <row r="13" spans="1:7" ht="27" customHeight="1">
      <c r="A13" s="704" t="s">
        <v>868</v>
      </c>
      <c r="B13" s="898" t="e">
        <f>#REF!</f>
        <v>#REF!</v>
      </c>
      <c r="C13" s="694"/>
      <c r="D13" s="2336"/>
      <c r="E13" s="2336"/>
      <c r="F13" s="2336"/>
      <c r="G13" s="2336"/>
    </row>
    <row r="14" spans="1:7" ht="27" customHeight="1">
      <c r="A14" s="704" t="s">
        <v>1190</v>
      </c>
      <c r="B14" s="898" t="e">
        <f>#REF!</f>
        <v>#REF!</v>
      </c>
      <c r="C14" s="694"/>
      <c r="D14" s="2336"/>
      <c r="E14" s="2336"/>
      <c r="F14" s="2336"/>
      <c r="G14" s="2336"/>
    </row>
    <row r="15" spans="1:7" ht="27" customHeight="1">
      <c r="A15" s="704" t="s">
        <v>843</v>
      </c>
      <c r="B15" s="898" t="e">
        <f>#REF!</f>
        <v>#REF!</v>
      </c>
      <c r="C15" s="694"/>
      <c r="D15" s="2336"/>
      <c r="E15" s="2336"/>
      <c r="F15" s="2336"/>
      <c r="G15" s="2336"/>
    </row>
    <row r="16" spans="1:7" ht="24.95" customHeight="1">
      <c r="A16" s="703" t="s">
        <v>1189</v>
      </c>
      <c r="B16" s="702"/>
      <c r="C16" s="683"/>
      <c r="D16" s="684"/>
      <c r="G16" s="669"/>
    </row>
    <row r="17" spans="1:7" ht="24.75" customHeight="1">
      <c r="A17" s="700" t="s">
        <v>1188</v>
      </c>
      <c r="B17" s="700" t="s">
        <v>1013</v>
      </c>
      <c r="C17" s="699" t="s">
        <v>1171</v>
      </c>
      <c r="D17" s="2337" t="s">
        <v>197</v>
      </c>
      <c r="E17" s="2337"/>
      <c r="F17" s="2337"/>
      <c r="G17" s="2337"/>
    </row>
    <row r="18" spans="1:7" ht="24.75" customHeight="1">
      <c r="A18" s="698" t="s">
        <v>410</v>
      </c>
      <c r="B18" s="898" t="str">
        <f>IF(【選択肢】!P39&gt;0,"○","－")</f>
        <v>－</v>
      </c>
      <c r="C18" s="694" t="str">
        <f t="shared" ref="C18:C20" si="0">IF(B18="－","－","")</f>
        <v>－</v>
      </c>
      <c r="D18" s="2336"/>
      <c r="E18" s="2336"/>
      <c r="F18" s="2336"/>
      <c r="G18" s="2336"/>
    </row>
    <row r="19" spans="1:7" ht="24.75" customHeight="1">
      <c r="A19" s="698" t="s">
        <v>412</v>
      </c>
      <c r="B19" s="898" t="str">
        <f>IF(【選択肢】!P40&gt;0,"○","－")</f>
        <v>－</v>
      </c>
      <c r="C19" s="694" t="str">
        <f t="shared" si="0"/>
        <v>－</v>
      </c>
      <c r="D19" s="2336"/>
      <c r="E19" s="2336"/>
      <c r="F19" s="2336"/>
      <c r="G19" s="2336"/>
    </row>
    <row r="20" spans="1:7" ht="24.75" customHeight="1">
      <c r="A20" s="698" t="s">
        <v>1187</v>
      </c>
      <c r="B20" s="898" t="str">
        <f>IF(【選択肢】!P41&gt;0,"○","－")</f>
        <v>－</v>
      </c>
      <c r="C20" s="694" t="str">
        <f t="shared" si="0"/>
        <v>－</v>
      </c>
      <c r="D20" s="2336"/>
      <c r="E20" s="2336"/>
      <c r="F20" s="2336"/>
      <c r="G20" s="2336"/>
    </row>
    <row r="21" spans="1:7" ht="24.75" customHeight="1">
      <c r="A21" s="698" t="s">
        <v>1186</v>
      </c>
      <c r="B21" s="898" t="str">
        <f>IF(【選択肢】!P42&gt;0,"○","－")</f>
        <v>－</v>
      </c>
      <c r="C21" s="694" t="str">
        <f t="shared" ref="C21:C22" si="1">IF(B21="－","－","")</f>
        <v>－</v>
      </c>
      <c r="D21" s="2336"/>
      <c r="E21" s="2336"/>
      <c r="F21" s="2336"/>
      <c r="G21" s="2336"/>
    </row>
    <row r="22" spans="1:7" ht="24.75" customHeight="1">
      <c r="A22" s="698" t="s">
        <v>419</v>
      </c>
      <c r="B22" s="898" t="str">
        <f>IF(【選択肢】!P43&gt;0,"○","－")</f>
        <v>－</v>
      </c>
      <c r="C22" s="694" t="str">
        <f t="shared" si="1"/>
        <v>－</v>
      </c>
      <c r="D22" s="2336"/>
      <c r="E22" s="2336"/>
      <c r="F22" s="2336"/>
      <c r="G22" s="2336"/>
    </row>
    <row r="23" spans="1:7" ht="24.95" customHeight="1">
      <c r="A23" s="703" t="s">
        <v>1185</v>
      </c>
      <c r="B23" s="702"/>
      <c r="C23" s="683"/>
      <c r="D23" s="684"/>
      <c r="G23" s="669"/>
    </row>
    <row r="24" spans="1:7" ht="20.25" customHeight="1">
      <c r="A24" s="701" t="s">
        <v>106</v>
      </c>
      <c r="B24" s="700" t="s">
        <v>1013</v>
      </c>
      <c r="C24" s="699" t="s">
        <v>1171</v>
      </c>
      <c r="D24" s="2337" t="s">
        <v>197</v>
      </c>
      <c r="E24" s="2337"/>
      <c r="F24" s="2337"/>
      <c r="G24" s="2337"/>
    </row>
    <row r="25" spans="1:7" ht="20.25" customHeight="1">
      <c r="A25" s="698" t="s">
        <v>768</v>
      </c>
      <c r="B25" s="898" t="e">
        <f>#REF!</f>
        <v>#REF!</v>
      </c>
      <c r="C25" s="694" t="e">
        <f t="shared" ref="C25:C31" si="2">IF(B25="－","－","")</f>
        <v>#REF!</v>
      </c>
      <c r="D25" s="2336"/>
      <c r="E25" s="2336"/>
      <c r="F25" s="2336"/>
      <c r="G25" s="2336"/>
    </row>
    <row r="26" spans="1:7" ht="26.45" customHeight="1">
      <c r="A26" s="697" t="s">
        <v>533</v>
      </c>
      <c r="B26" s="898" t="e">
        <f>#REF!</f>
        <v>#REF!</v>
      </c>
      <c r="C26" s="694" t="e">
        <f t="shared" si="2"/>
        <v>#REF!</v>
      </c>
      <c r="D26" s="2336"/>
      <c r="E26" s="2336"/>
      <c r="F26" s="2336"/>
      <c r="G26" s="2336"/>
    </row>
    <row r="27" spans="1:7" ht="20.25" customHeight="1">
      <c r="A27" s="696" t="s">
        <v>764</v>
      </c>
      <c r="B27" s="898" t="e">
        <f>#REF!</f>
        <v>#REF!</v>
      </c>
      <c r="C27" s="694" t="e">
        <f t="shared" si="2"/>
        <v>#REF!</v>
      </c>
      <c r="D27" s="2336"/>
      <c r="E27" s="2336"/>
      <c r="F27" s="2336"/>
      <c r="G27" s="2336"/>
    </row>
    <row r="28" spans="1:7" ht="20.25" customHeight="1">
      <c r="A28" s="696" t="s">
        <v>1184</v>
      </c>
      <c r="B28" s="898" t="e">
        <f>#REF!</f>
        <v>#REF!</v>
      </c>
      <c r="C28" s="694" t="e">
        <f t="shared" si="2"/>
        <v>#REF!</v>
      </c>
      <c r="D28" s="2336"/>
      <c r="E28" s="2336"/>
      <c r="F28" s="2336"/>
      <c r="G28" s="2336"/>
    </row>
    <row r="29" spans="1:7" ht="20.25" customHeight="1">
      <c r="A29" s="696" t="s">
        <v>760</v>
      </c>
      <c r="B29" s="898" t="e">
        <f>#REF!</f>
        <v>#REF!</v>
      </c>
      <c r="C29" s="694" t="e">
        <f t="shared" si="2"/>
        <v>#REF!</v>
      </c>
      <c r="D29" s="2336"/>
      <c r="E29" s="2336"/>
      <c r="F29" s="2336"/>
      <c r="G29" s="2336"/>
    </row>
    <row r="30" spans="1:7" ht="20.25" customHeight="1">
      <c r="A30" s="696" t="s">
        <v>471</v>
      </c>
      <c r="B30" s="898" t="e">
        <f>#REF!</f>
        <v>#REF!</v>
      </c>
      <c r="C30" s="694" t="e">
        <f t="shared" si="2"/>
        <v>#REF!</v>
      </c>
      <c r="D30" s="2336"/>
      <c r="E30" s="2336"/>
      <c r="F30" s="2336"/>
      <c r="G30" s="2336"/>
    </row>
    <row r="31" spans="1:7" ht="33" customHeight="1">
      <c r="A31" s="696" t="s">
        <v>1183</v>
      </c>
      <c r="B31" s="898" t="e">
        <f>#REF!</f>
        <v>#REF!</v>
      </c>
      <c r="C31" s="694" t="e">
        <f t="shared" si="2"/>
        <v>#REF!</v>
      </c>
      <c r="D31" s="2336"/>
      <c r="E31" s="2336"/>
      <c r="F31" s="2336"/>
      <c r="G31" s="2336"/>
    </row>
    <row r="32" spans="1:7" ht="20.25" customHeight="1">
      <c r="A32" s="696" t="s">
        <v>234</v>
      </c>
      <c r="B32" s="898" t="e">
        <f>#REF!</f>
        <v>#REF!</v>
      </c>
      <c r="C32" s="694" t="e">
        <f>IF(B32="－","－","")</f>
        <v>#REF!</v>
      </c>
      <c r="D32" s="2336"/>
      <c r="E32" s="2336"/>
      <c r="F32" s="2336"/>
      <c r="G32" s="2336"/>
    </row>
    <row r="33" spans="1:7" ht="20.25" customHeight="1">
      <c r="A33" s="695" t="s">
        <v>1182</v>
      </c>
      <c r="B33" s="898" t="e">
        <f>#REF!</f>
        <v>#REF!</v>
      </c>
      <c r="C33" s="694" t="e">
        <f>IF(B33="－","－","")</f>
        <v>#REF!</v>
      </c>
      <c r="D33" s="2337"/>
      <c r="E33" s="2337"/>
      <c r="F33" s="2337"/>
      <c r="G33" s="2337"/>
    </row>
    <row r="34" spans="1:7" customFormat="1" ht="24.95" customHeight="1">
      <c r="A34" s="693" t="s">
        <v>1181</v>
      </c>
      <c r="B34" s="692"/>
      <c r="C34" s="692"/>
      <c r="D34" s="692"/>
      <c r="E34" s="692"/>
      <c r="F34" s="669"/>
      <c r="G34" s="683"/>
    </row>
    <row r="35" spans="1:7" customFormat="1" ht="55.5" customHeight="1">
      <c r="A35" s="2338"/>
      <c r="B35" s="2338"/>
      <c r="C35" s="2338"/>
      <c r="D35" s="2338"/>
      <c r="E35" s="2338"/>
      <c r="F35" s="2338"/>
      <c r="G35" s="2338"/>
    </row>
  </sheetData>
  <mergeCells count="28">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 ref="A35:G35"/>
    <mergeCell ref="D25:G25"/>
    <mergeCell ref="D26:G26"/>
    <mergeCell ref="D27:G27"/>
    <mergeCell ref="D28:G28"/>
    <mergeCell ref="D29:G29"/>
    <mergeCell ref="D30:G30"/>
    <mergeCell ref="D33:G33"/>
    <mergeCell ref="D21:G21"/>
    <mergeCell ref="D22:G22"/>
    <mergeCell ref="D31:G31"/>
    <mergeCell ref="D32:G32"/>
    <mergeCell ref="D24:G24"/>
  </mergeCells>
  <phoneticPr fontId="4"/>
  <dataValidations count="2">
    <dataValidation type="list" allowBlank="1" showInputMessage="1" showErrorMessage="1" sqref="C12:C15 C18:C22 C25:C33">
      <formula1>Ｃ2.実施欄</formula1>
    </dataValidation>
    <dataValidation type="list" allowBlank="1" showInputMessage="1" showErrorMessage="1" sqref="B12:B15 B18:B22 B25:B33">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9"/>
  <sheetViews>
    <sheetView showGridLines="0" view="pageBreakPreview" zoomScaleNormal="100" zoomScaleSheetLayoutView="100" workbookViewId="0">
      <selection sqref="A1:G1"/>
    </sheetView>
  </sheetViews>
  <sheetFormatPr defaultColWidth="3.5" defaultRowHeight="12"/>
  <cols>
    <col min="1" max="1" width="14.5" style="669" customWidth="1"/>
    <col min="2" max="2" width="5.25" style="669" customWidth="1"/>
    <col min="3" max="3" width="5.5" style="669" customWidth="1"/>
    <col min="4" max="4" width="11.125" style="669" customWidth="1"/>
    <col min="5" max="6" width="8.5" style="669" customWidth="1"/>
    <col min="7" max="7" width="16.875" style="669" customWidth="1"/>
    <col min="8" max="8" width="14.25" style="669" customWidth="1"/>
    <col min="9" max="9" width="6.5" style="669" customWidth="1"/>
    <col min="10" max="233" width="9" style="669" customWidth="1"/>
    <col min="234" max="234" width="2.875" style="669" customWidth="1"/>
    <col min="235" max="235" width="0.875" style="669" customWidth="1"/>
    <col min="236" max="236" width="2" style="669" customWidth="1"/>
    <col min="237" max="237" width="6.375" style="669" customWidth="1"/>
    <col min="238" max="240" width="3.75" style="669" customWidth="1"/>
    <col min="241" max="241" width="5.125" style="669" customWidth="1"/>
    <col min="242" max="243" width="3.75" style="669" customWidth="1"/>
    <col min="244" max="244" width="5.125" style="669" customWidth="1"/>
    <col min="245" max="16384" width="3.5" style="669"/>
  </cols>
  <sheetData>
    <row r="1" spans="1:18" ht="18" customHeight="1">
      <c r="A1" s="2289" t="s">
        <v>1206</v>
      </c>
      <c r="B1" s="2289"/>
      <c r="C1" s="2289"/>
      <c r="D1" s="2289"/>
      <c r="E1" s="2289"/>
      <c r="F1" s="2289"/>
      <c r="G1" s="2289"/>
    </row>
    <row r="2" spans="1:18" ht="18" customHeight="1">
      <c r="A2" s="909" t="s">
        <v>1419</v>
      </c>
      <c r="B2" s="909"/>
      <c r="C2" s="909"/>
      <c r="D2" s="909"/>
      <c r="E2" s="909"/>
      <c r="F2" s="909"/>
      <c r="G2" s="909"/>
      <c r="I2" s="930" t="s">
        <v>1416</v>
      </c>
    </row>
    <row r="3" spans="1:18" ht="36.75" customHeight="1">
      <c r="A3" s="2339" t="s">
        <v>1205</v>
      </c>
      <c r="B3" s="2290"/>
      <c r="C3" s="2290"/>
      <c r="D3" s="2290"/>
      <c r="E3" s="2290"/>
      <c r="F3" s="2290"/>
      <c r="G3" s="2290"/>
      <c r="H3" s="2290"/>
      <c r="I3" s="2290"/>
    </row>
    <row r="4" spans="1:18" ht="22.5" customHeight="1">
      <c r="A4" s="691"/>
      <c r="B4" s="690"/>
      <c r="C4" s="690"/>
      <c r="D4" s="690"/>
      <c r="E4" s="690"/>
      <c r="F4" s="690"/>
      <c r="G4" s="2345" t="s">
        <v>1178</v>
      </c>
      <c r="H4" s="2345"/>
      <c r="I4" s="2345"/>
    </row>
    <row r="5" spans="1:18" ht="30" customHeight="1">
      <c r="A5" s="2346" t="s">
        <v>1177</v>
      </c>
      <c r="B5" s="2347"/>
      <c r="C5" s="2348">
        <f>'別記3-1(1)'!C6</f>
        <v>0</v>
      </c>
      <c r="D5" s="2349"/>
      <c r="E5" s="2350"/>
      <c r="F5" s="2351" t="s">
        <v>1176</v>
      </c>
      <c r="G5" s="2352"/>
      <c r="H5" s="2343"/>
      <c r="I5" s="2344"/>
      <c r="K5" s="732"/>
      <c r="L5" s="732"/>
      <c r="M5" s="732"/>
      <c r="N5" s="732"/>
      <c r="O5" s="732"/>
      <c r="P5" s="732"/>
      <c r="Q5" s="732"/>
      <c r="R5" s="732"/>
    </row>
    <row r="6" spans="1:18" ht="30" customHeight="1">
      <c r="A6" s="2346" t="s">
        <v>1175</v>
      </c>
      <c r="B6" s="2347"/>
      <c r="C6" s="2346" t="str">
        <f>'別記3-1(1)'!C7</f>
        <v/>
      </c>
      <c r="D6" s="2353"/>
      <c r="E6" s="2347"/>
      <c r="F6" s="2354" t="s">
        <v>1194</v>
      </c>
      <c r="G6" s="2355"/>
      <c r="H6" s="2343"/>
      <c r="I6" s="2344"/>
      <c r="K6" s="731"/>
      <c r="L6" s="731"/>
      <c r="M6" s="731"/>
      <c r="N6" s="731"/>
      <c r="O6" s="731"/>
      <c r="P6" s="731"/>
      <c r="Q6" s="731"/>
      <c r="R6" s="731"/>
    </row>
    <row r="7" spans="1:18" ht="20.25" customHeight="1">
      <c r="A7" s="730" t="s">
        <v>1193</v>
      </c>
      <c r="B7" s="711"/>
      <c r="C7" s="725"/>
      <c r="D7" s="725"/>
      <c r="E7" s="725"/>
      <c r="F7" s="725"/>
      <c r="G7" s="725"/>
      <c r="H7"/>
      <c r="I7"/>
    </row>
    <row r="8" spans="1:18" ht="20.25" customHeight="1">
      <c r="A8" s="729" t="s">
        <v>1204</v>
      </c>
      <c r="B8" s="711"/>
      <c r="C8" s="725"/>
      <c r="D8" s="725"/>
      <c r="E8" s="725"/>
      <c r="F8" s="725"/>
      <c r="G8" s="725"/>
      <c r="H8"/>
      <c r="I8"/>
    </row>
    <row r="9" spans="1:18" ht="20.25" customHeight="1">
      <c r="A9" s="728" t="s">
        <v>1203</v>
      </c>
      <c r="B9" s="727"/>
      <c r="C9" s="726"/>
      <c r="D9" s="726"/>
      <c r="E9" s="726"/>
      <c r="F9" s="726"/>
      <c r="G9" s="725"/>
      <c r="H9"/>
      <c r="I9"/>
    </row>
    <row r="10" spans="1:18" ht="30.75" customHeight="1">
      <c r="A10" s="724" t="s">
        <v>106</v>
      </c>
      <c r="B10" s="2351" t="s">
        <v>208</v>
      </c>
      <c r="C10" s="2356"/>
      <c r="D10" s="2356"/>
      <c r="E10" s="723" t="s">
        <v>1202</v>
      </c>
      <c r="F10" s="723" t="s">
        <v>1171</v>
      </c>
      <c r="G10" s="2357" t="s">
        <v>197</v>
      </c>
      <c r="H10" s="2357"/>
      <c r="I10" s="2357"/>
    </row>
    <row r="11" spans="1:18" ht="33.75" customHeight="1">
      <c r="A11" s="899" t="e">
        <f>#REF!</f>
        <v>#REF!</v>
      </c>
      <c r="B11" s="2358" t="e">
        <f>#REF!</f>
        <v>#REF!</v>
      </c>
      <c r="C11" s="2359"/>
      <c r="D11" s="2359"/>
      <c r="E11" s="722"/>
      <c r="F11" s="721"/>
      <c r="G11" s="2360"/>
      <c r="H11" s="2360"/>
      <c r="I11" s="2360"/>
    </row>
    <row r="12" spans="1:18" ht="33.75" customHeight="1">
      <c r="A12" s="899" t="e">
        <f>#REF!</f>
        <v>#REF!</v>
      </c>
      <c r="B12" s="2358" t="e">
        <f>#REF!</f>
        <v>#REF!</v>
      </c>
      <c r="C12" s="2359"/>
      <c r="D12" s="2359"/>
      <c r="E12" s="900"/>
      <c r="F12" s="901"/>
      <c r="G12" s="2360"/>
      <c r="H12" s="2360"/>
      <c r="I12" s="2360"/>
    </row>
    <row r="13" spans="1:18" ht="33.75" customHeight="1">
      <c r="A13" s="899" t="e">
        <f>#REF!</f>
        <v>#REF!</v>
      </c>
      <c r="B13" s="2358" t="e">
        <f>#REF!</f>
        <v>#REF!</v>
      </c>
      <c r="C13" s="2359"/>
      <c r="D13" s="2359"/>
      <c r="E13" s="900"/>
      <c r="F13" s="901"/>
      <c r="G13" s="2360"/>
      <c r="H13" s="2360"/>
      <c r="I13" s="2360"/>
    </row>
    <row r="14" spans="1:18" ht="33.75" customHeight="1">
      <c r="A14" s="899" t="e">
        <f>#REF!</f>
        <v>#REF!</v>
      </c>
      <c r="B14" s="2358" t="e">
        <f>#REF!</f>
        <v>#REF!</v>
      </c>
      <c r="C14" s="2359"/>
      <c r="D14" s="2359"/>
      <c r="E14" s="720"/>
      <c r="F14" s="902"/>
      <c r="G14" s="2360"/>
      <c r="H14" s="2360"/>
      <c r="I14" s="2360"/>
    </row>
    <row r="15" spans="1:18" ht="33.75" customHeight="1">
      <c r="A15" s="899" t="e">
        <f>#REF!</f>
        <v>#REF!</v>
      </c>
      <c r="B15" s="2358" t="e">
        <f>#REF!</f>
        <v>#REF!</v>
      </c>
      <c r="C15" s="2359"/>
      <c r="D15" s="2359"/>
      <c r="E15" s="719"/>
      <c r="F15" s="718"/>
      <c r="G15" s="2360"/>
      <c r="H15" s="2360"/>
      <c r="I15" s="2360"/>
    </row>
    <row r="16" spans="1:18" ht="33.75" customHeight="1">
      <c r="A16" s="899" t="e">
        <f>#REF!</f>
        <v>#REF!</v>
      </c>
      <c r="B16" s="2358" t="e">
        <f>#REF!</f>
        <v>#REF!</v>
      </c>
      <c r="C16" s="2359"/>
      <c r="D16" s="2359"/>
      <c r="E16" s="719"/>
      <c r="F16" s="718"/>
      <c r="G16" s="2360"/>
      <c r="H16" s="2360"/>
      <c r="I16" s="2360"/>
    </row>
    <row r="17" spans="1:9" ht="33.75" customHeight="1">
      <c r="A17" s="899" t="e">
        <f>#REF!</f>
        <v>#REF!</v>
      </c>
      <c r="B17" s="2358" t="e">
        <f>#REF!</f>
        <v>#REF!</v>
      </c>
      <c r="C17" s="2359"/>
      <c r="D17" s="2359"/>
      <c r="E17" s="719"/>
      <c r="F17" s="718"/>
      <c r="G17" s="2360"/>
      <c r="H17" s="2360"/>
      <c r="I17" s="2360"/>
    </row>
    <row r="18" spans="1:9" ht="33.75" customHeight="1">
      <c r="A18" s="899" t="e">
        <f>#REF!</f>
        <v>#REF!</v>
      </c>
      <c r="B18" s="2358" t="e">
        <f>#REF!</f>
        <v>#REF!</v>
      </c>
      <c r="C18" s="2359"/>
      <c r="D18" s="2359"/>
      <c r="E18" s="719"/>
      <c r="F18" s="718"/>
      <c r="G18" s="2360"/>
      <c r="H18" s="2360"/>
      <c r="I18" s="2360"/>
    </row>
    <row r="19" spans="1:9" ht="33.75" customHeight="1">
      <c r="A19" s="899" t="e">
        <f>#REF!</f>
        <v>#REF!</v>
      </c>
      <c r="B19" s="2358" t="e">
        <f>#REF!</f>
        <v>#REF!</v>
      </c>
      <c r="C19" s="2359"/>
      <c r="D19" s="2359"/>
      <c r="E19" s="719"/>
      <c r="F19" s="718"/>
      <c r="G19" s="2360"/>
      <c r="H19" s="2360"/>
      <c r="I19" s="2360"/>
    </row>
    <row r="20" spans="1:9" ht="33.75" customHeight="1">
      <c r="A20" s="899" t="e">
        <f>#REF!</f>
        <v>#REF!</v>
      </c>
      <c r="B20" s="2358" t="e">
        <f>#REF!</f>
        <v>#REF!</v>
      </c>
      <c r="C20" s="2359"/>
      <c r="D20" s="2359"/>
      <c r="E20" s="719"/>
      <c r="F20" s="718"/>
      <c r="G20" s="2360"/>
      <c r="H20" s="2360"/>
      <c r="I20" s="2360"/>
    </row>
    <row r="21" spans="1:9" s="717" customFormat="1" ht="25.5" customHeight="1">
      <c r="A21" s="2362" t="s">
        <v>1201</v>
      </c>
      <c r="B21" s="2362"/>
      <c r="C21" s="2362"/>
      <c r="D21" s="2362"/>
      <c r="E21" s="2362"/>
      <c r="F21" s="2362"/>
      <c r="G21" s="2362"/>
      <c r="H21" s="2362"/>
      <c r="I21" s="2362"/>
    </row>
    <row r="22" spans="1:9" customFormat="1" ht="24.75" customHeight="1">
      <c r="A22" s="2363" t="s">
        <v>1200</v>
      </c>
      <c r="B22" s="2363"/>
      <c r="C22" s="2363"/>
      <c r="D22" s="2363"/>
      <c r="E22" s="2363"/>
      <c r="F22" s="2363"/>
      <c r="G22" s="2363"/>
      <c r="H22" s="2363"/>
      <c r="I22" s="2363"/>
    </row>
    <row r="23" spans="1:9" customFormat="1" ht="24.95" customHeight="1">
      <c r="A23" s="716" t="s">
        <v>1199</v>
      </c>
      <c r="B23" s="714"/>
      <c r="C23" s="714"/>
      <c r="D23" s="714"/>
      <c r="E23" s="714"/>
      <c r="F23" s="714"/>
      <c r="G23" s="714"/>
    </row>
    <row r="24" spans="1:9" customFormat="1" ht="60" customHeight="1">
      <c r="A24" s="2327"/>
      <c r="B24" s="2328"/>
      <c r="C24" s="2328"/>
      <c r="D24" s="2328"/>
      <c r="E24" s="2328"/>
      <c r="F24" s="2328"/>
      <c r="G24" s="2328"/>
      <c r="H24" s="2328"/>
      <c r="I24" s="2329"/>
    </row>
    <row r="25" spans="1:9" customFormat="1" ht="42" customHeight="1">
      <c r="A25" s="2361" t="s">
        <v>1198</v>
      </c>
      <c r="B25" s="2361"/>
      <c r="C25" s="2361"/>
      <c r="D25" s="2361"/>
      <c r="E25" s="2361"/>
      <c r="F25" s="2361"/>
      <c r="G25" s="2361"/>
      <c r="H25" s="2361"/>
      <c r="I25" s="2361"/>
    </row>
    <row r="26" spans="1:9" customFormat="1" ht="42" customHeight="1">
      <c r="A26" s="715"/>
      <c r="B26" s="714"/>
      <c r="C26" s="714"/>
      <c r="D26" s="714"/>
      <c r="E26" s="714"/>
      <c r="F26" s="714"/>
      <c r="G26" s="714"/>
    </row>
    <row r="27" spans="1:9" customFormat="1" ht="42" customHeight="1">
      <c r="A27" s="713"/>
      <c r="B27" s="712"/>
      <c r="C27" s="712"/>
      <c r="D27" s="712"/>
      <c r="E27" s="712"/>
      <c r="F27" s="712"/>
      <c r="G27" s="712"/>
      <c r="H27" s="712"/>
      <c r="I27" s="712"/>
    </row>
    <row r="28" spans="1:9" ht="42" customHeight="1">
      <c r="A28" s="711"/>
      <c r="B28" s="710"/>
      <c r="C28" s="710"/>
      <c r="D28" s="710"/>
      <c r="E28" s="709"/>
      <c r="F28" s="709"/>
      <c r="G28" s="709"/>
      <c r="H28" s="709"/>
      <c r="I28" s="709"/>
    </row>
    <row r="29" spans="1:9" ht="42" customHeight="1"/>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4"/>
  <dataValidations count="1">
    <dataValidation type="list" allowBlank="1" showInputMessage="1" sqref="A11:A2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zoomScaleNormal="100" zoomScaleSheetLayoutView="110" workbookViewId="0">
      <selection activeCell="H14" sqref="H14"/>
    </sheetView>
  </sheetViews>
  <sheetFormatPr defaultColWidth="9" defaultRowHeight="13.5"/>
  <cols>
    <col min="1" max="1" width="10.5" style="464" customWidth="1"/>
    <col min="2" max="2" width="11.625" style="464" customWidth="1"/>
    <col min="3" max="3" width="11.125" style="464" customWidth="1"/>
    <col min="4" max="4" width="12.25" style="464" customWidth="1"/>
    <col min="5" max="5" width="14.25" style="464" customWidth="1"/>
    <col min="6" max="6" width="11.625" style="464" customWidth="1"/>
    <col min="7" max="16384" width="9" style="464"/>
  </cols>
  <sheetData>
    <row r="1" spans="1:6" ht="27">
      <c r="A1" s="826" t="s">
        <v>1378</v>
      </c>
      <c r="B1" s="826" t="s">
        <v>1377</v>
      </c>
      <c r="C1" s="826" t="s">
        <v>1376</v>
      </c>
      <c r="D1" s="826" t="s">
        <v>1375</v>
      </c>
      <c r="E1" s="825" t="s">
        <v>1374</v>
      </c>
      <c r="F1" s="824" t="s">
        <v>1373</v>
      </c>
    </row>
    <row r="2" spans="1:6">
      <c r="A2" s="821" t="s">
        <v>1372</v>
      </c>
      <c r="B2" s="822"/>
      <c r="C2" s="823" t="s">
        <v>1371</v>
      </c>
      <c r="D2" s="822"/>
      <c r="E2" s="820" t="str">
        <f t="shared" ref="E2:E21" si="0">CONCATENATE(A2,B2)</f>
        <v>滋賀県</v>
      </c>
      <c r="F2" s="821" t="s">
        <v>1370</v>
      </c>
    </row>
    <row r="3" spans="1:6">
      <c r="A3" s="819" t="s">
        <v>1317</v>
      </c>
      <c r="B3" s="819" t="s">
        <v>1369</v>
      </c>
      <c r="C3" s="819" t="s">
        <v>1315</v>
      </c>
      <c r="D3" s="819" t="s">
        <v>1368</v>
      </c>
      <c r="E3" s="820" t="str">
        <f t="shared" si="0"/>
        <v>滋賀県大津市</v>
      </c>
      <c r="F3" s="819" t="s">
        <v>1367</v>
      </c>
    </row>
    <row r="4" spans="1:6">
      <c r="A4" s="819" t="s">
        <v>1317</v>
      </c>
      <c r="B4" s="819" t="s">
        <v>1366</v>
      </c>
      <c r="C4" s="819" t="s">
        <v>1315</v>
      </c>
      <c r="D4" s="819" t="s">
        <v>1365</v>
      </c>
      <c r="E4" s="820" t="str">
        <f t="shared" si="0"/>
        <v>滋賀県彦根市</v>
      </c>
      <c r="F4" s="819" t="s">
        <v>1364</v>
      </c>
    </row>
    <row r="5" spans="1:6">
      <c r="A5" s="819" t="s">
        <v>1317</v>
      </c>
      <c r="B5" s="819" t="s">
        <v>1363</v>
      </c>
      <c r="C5" s="819" t="s">
        <v>1315</v>
      </c>
      <c r="D5" s="819" t="s">
        <v>1362</v>
      </c>
      <c r="E5" s="820" t="str">
        <f t="shared" si="0"/>
        <v>滋賀県長浜市</v>
      </c>
      <c r="F5" s="819" t="s">
        <v>1361</v>
      </c>
    </row>
    <row r="6" spans="1:6">
      <c r="A6" s="819" t="s">
        <v>1317</v>
      </c>
      <c r="B6" s="819" t="s">
        <v>1360</v>
      </c>
      <c r="C6" s="819" t="s">
        <v>1315</v>
      </c>
      <c r="D6" s="819" t="s">
        <v>1359</v>
      </c>
      <c r="E6" s="820" t="str">
        <f t="shared" si="0"/>
        <v>滋賀県近江八幡市</v>
      </c>
      <c r="F6" s="819" t="s">
        <v>1358</v>
      </c>
    </row>
    <row r="7" spans="1:6">
      <c r="A7" s="819" t="s">
        <v>1317</v>
      </c>
      <c r="B7" s="819" t="s">
        <v>1357</v>
      </c>
      <c r="C7" s="819" t="s">
        <v>1315</v>
      </c>
      <c r="D7" s="819" t="s">
        <v>1356</v>
      </c>
      <c r="E7" s="820" t="str">
        <f t="shared" si="0"/>
        <v>滋賀県草津市</v>
      </c>
      <c r="F7" s="819" t="s">
        <v>1355</v>
      </c>
    </row>
    <row r="8" spans="1:6">
      <c r="A8" s="819" t="s">
        <v>1317</v>
      </c>
      <c r="B8" s="819" t="s">
        <v>1354</v>
      </c>
      <c r="C8" s="819" t="s">
        <v>1315</v>
      </c>
      <c r="D8" s="819" t="s">
        <v>1353</v>
      </c>
      <c r="E8" s="820" t="str">
        <f t="shared" si="0"/>
        <v>滋賀県守山市</v>
      </c>
      <c r="F8" s="819" t="s">
        <v>1352</v>
      </c>
    </row>
    <row r="9" spans="1:6">
      <c r="A9" s="819" t="s">
        <v>1317</v>
      </c>
      <c r="B9" s="819" t="s">
        <v>1351</v>
      </c>
      <c r="C9" s="819" t="s">
        <v>1315</v>
      </c>
      <c r="D9" s="819" t="s">
        <v>1350</v>
      </c>
      <c r="E9" s="820" t="str">
        <f t="shared" si="0"/>
        <v>滋賀県栗東市</v>
      </c>
      <c r="F9" s="819" t="s">
        <v>1349</v>
      </c>
    </row>
    <row r="10" spans="1:6">
      <c r="A10" s="819" t="s">
        <v>1317</v>
      </c>
      <c r="B10" s="819" t="s">
        <v>1348</v>
      </c>
      <c r="C10" s="819" t="s">
        <v>1315</v>
      </c>
      <c r="D10" s="819" t="s">
        <v>1347</v>
      </c>
      <c r="E10" s="820" t="str">
        <f t="shared" si="0"/>
        <v>滋賀県甲賀市</v>
      </c>
      <c r="F10" s="819" t="s">
        <v>1346</v>
      </c>
    </row>
    <row r="11" spans="1:6">
      <c r="A11" s="819" t="s">
        <v>1317</v>
      </c>
      <c r="B11" s="819" t="s">
        <v>1345</v>
      </c>
      <c r="C11" s="819" t="s">
        <v>1315</v>
      </c>
      <c r="D11" s="819" t="s">
        <v>1344</v>
      </c>
      <c r="E11" s="820" t="str">
        <f t="shared" si="0"/>
        <v>滋賀県野洲市</v>
      </c>
      <c r="F11" s="819" t="s">
        <v>1343</v>
      </c>
    </row>
    <row r="12" spans="1:6">
      <c r="A12" s="819" t="s">
        <v>1317</v>
      </c>
      <c r="B12" s="819" t="s">
        <v>1342</v>
      </c>
      <c r="C12" s="819" t="s">
        <v>1315</v>
      </c>
      <c r="D12" s="819" t="s">
        <v>1341</v>
      </c>
      <c r="E12" s="820" t="str">
        <f t="shared" si="0"/>
        <v>滋賀県湖南市</v>
      </c>
      <c r="F12" s="819" t="s">
        <v>1340</v>
      </c>
    </row>
    <row r="13" spans="1:6">
      <c r="A13" s="819" t="s">
        <v>1317</v>
      </c>
      <c r="B13" s="819" t="s">
        <v>1339</v>
      </c>
      <c r="C13" s="819" t="s">
        <v>1315</v>
      </c>
      <c r="D13" s="819" t="s">
        <v>1338</v>
      </c>
      <c r="E13" s="820" t="str">
        <f t="shared" si="0"/>
        <v>滋賀県高島市</v>
      </c>
      <c r="F13" s="819" t="s">
        <v>1337</v>
      </c>
    </row>
    <row r="14" spans="1:6">
      <c r="A14" s="819" t="s">
        <v>1317</v>
      </c>
      <c r="B14" s="819" t="s">
        <v>1336</v>
      </c>
      <c r="C14" s="819" t="s">
        <v>1315</v>
      </c>
      <c r="D14" s="819" t="s">
        <v>1335</v>
      </c>
      <c r="E14" s="820" t="str">
        <f t="shared" si="0"/>
        <v>滋賀県東近江市</v>
      </c>
      <c r="F14" s="819" t="s">
        <v>1334</v>
      </c>
    </row>
    <row r="15" spans="1:6">
      <c r="A15" s="819" t="s">
        <v>1317</v>
      </c>
      <c r="B15" s="819" t="s">
        <v>1333</v>
      </c>
      <c r="C15" s="819" t="s">
        <v>1315</v>
      </c>
      <c r="D15" s="819" t="s">
        <v>1332</v>
      </c>
      <c r="E15" s="820" t="str">
        <f t="shared" si="0"/>
        <v>滋賀県米原市</v>
      </c>
      <c r="F15" s="819" t="s">
        <v>1331</v>
      </c>
    </row>
    <row r="16" spans="1:6">
      <c r="A16" s="819" t="s">
        <v>1317</v>
      </c>
      <c r="B16" s="819" t="s">
        <v>1312</v>
      </c>
      <c r="C16" s="819" t="s">
        <v>1315</v>
      </c>
      <c r="D16" s="819" t="s">
        <v>1311</v>
      </c>
      <c r="E16" s="820" t="str">
        <f t="shared" si="0"/>
        <v>滋賀県日野町</v>
      </c>
      <c r="F16" s="819" t="s">
        <v>1330</v>
      </c>
    </row>
    <row r="17" spans="1:6">
      <c r="A17" s="819" t="s">
        <v>1317</v>
      </c>
      <c r="B17" s="819" t="s">
        <v>1329</v>
      </c>
      <c r="C17" s="819" t="s">
        <v>1315</v>
      </c>
      <c r="D17" s="819" t="s">
        <v>1328</v>
      </c>
      <c r="E17" s="820" t="str">
        <f t="shared" si="0"/>
        <v>滋賀県竜王町</v>
      </c>
      <c r="F17" s="819" t="s">
        <v>1327</v>
      </c>
    </row>
    <row r="18" spans="1:6">
      <c r="A18" s="819" t="s">
        <v>1317</v>
      </c>
      <c r="B18" s="819" t="s">
        <v>1326</v>
      </c>
      <c r="C18" s="819" t="s">
        <v>1315</v>
      </c>
      <c r="D18" s="819" t="s">
        <v>1325</v>
      </c>
      <c r="E18" s="820" t="str">
        <f t="shared" si="0"/>
        <v>滋賀県愛荘町</v>
      </c>
      <c r="F18" s="819" t="s">
        <v>1324</v>
      </c>
    </row>
    <row r="19" spans="1:6">
      <c r="A19" s="819" t="s">
        <v>1317</v>
      </c>
      <c r="B19" s="819" t="s">
        <v>1323</v>
      </c>
      <c r="C19" s="819" t="s">
        <v>1315</v>
      </c>
      <c r="D19" s="819" t="s">
        <v>1322</v>
      </c>
      <c r="E19" s="820" t="str">
        <f t="shared" si="0"/>
        <v>滋賀県豊郷町</v>
      </c>
      <c r="F19" s="819" t="s">
        <v>1321</v>
      </c>
    </row>
    <row r="20" spans="1:6">
      <c r="A20" s="819" t="s">
        <v>1317</v>
      </c>
      <c r="B20" s="819" t="s">
        <v>1320</v>
      </c>
      <c r="C20" s="819" t="s">
        <v>1315</v>
      </c>
      <c r="D20" s="819" t="s">
        <v>1319</v>
      </c>
      <c r="E20" s="820" t="str">
        <f t="shared" si="0"/>
        <v>滋賀県甲良町</v>
      </c>
      <c r="F20" s="819" t="s">
        <v>1318</v>
      </c>
    </row>
    <row r="21" spans="1:6">
      <c r="A21" s="819" t="s">
        <v>1317</v>
      </c>
      <c r="B21" s="819" t="s">
        <v>1316</v>
      </c>
      <c r="C21" s="819" t="s">
        <v>1315</v>
      </c>
      <c r="D21" s="819" t="s">
        <v>1314</v>
      </c>
      <c r="E21" s="820" t="str">
        <f t="shared" si="0"/>
        <v>滋賀県多賀町</v>
      </c>
      <c r="F21" s="819" t="s">
        <v>1313</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showGridLines="0" view="pageBreakPreview" zoomScaleNormal="90" zoomScaleSheetLayoutView="100" workbookViewId="0">
      <selection activeCell="D6" sqref="D6"/>
    </sheetView>
  </sheetViews>
  <sheetFormatPr defaultColWidth="9" defaultRowHeight="14.25"/>
  <cols>
    <col min="1" max="1" width="5.5" style="401" customWidth="1"/>
    <col min="2" max="2" width="6.375" style="401" customWidth="1"/>
    <col min="3" max="3" width="4.125" style="401" customWidth="1"/>
    <col min="4" max="4" width="43.75" style="401" customWidth="1"/>
    <col min="5" max="5" width="22.375" style="401" customWidth="1"/>
    <col min="6" max="6" width="9.5" style="401" customWidth="1"/>
    <col min="7" max="11" width="4.25" style="401" customWidth="1"/>
    <col min="12" max="17" width="2.625" style="401" customWidth="1"/>
    <col min="18" max="16384" width="9" style="401"/>
  </cols>
  <sheetData>
    <row r="1" spans="1:30" ht="18.75" customHeight="1">
      <c r="A1" s="401" t="s">
        <v>633</v>
      </c>
      <c r="Q1" s="416"/>
      <c r="R1" s="416"/>
      <c r="AD1" s="401" t="s">
        <v>632</v>
      </c>
    </row>
    <row r="2" spans="1:30" ht="18.75" customHeight="1">
      <c r="A2" s="920" t="s">
        <v>1414</v>
      </c>
      <c r="B2" s="921"/>
      <c r="C2" s="921"/>
      <c r="D2" s="921"/>
      <c r="E2" s="922" t="s">
        <v>1415</v>
      </c>
      <c r="F2" s="923"/>
      <c r="Q2" s="416"/>
      <c r="R2" s="416"/>
    </row>
    <row r="3" spans="1:30" ht="27.75" customHeight="1">
      <c r="A3" s="413"/>
      <c r="E3" s="1109" t="s">
        <v>523</v>
      </c>
      <c r="Q3" s="416"/>
      <c r="R3" s="416"/>
    </row>
    <row r="4" spans="1:30" s="406" customFormat="1" ht="25.5" customHeight="1">
      <c r="A4" s="1168">
        <f>'はじめに（PC）'!D3</f>
        <v>0</v>
      </c>
      <c r="B4" s="1168"/>
      <c r="C4" s="1168"/>
      <c r="D4" s="415" t="s">
        <v>631</v>
      </c>
      <c r="E4" s="408"/>
      <c r="F4" s="401"/>
      <c r="G4" s="401"/>
    </row>
    <row r="5" spans="1:30" s="406" customFormat="1" ht="29.25" customHeight="1">
      <c r="A5" s="414"/>
      <c r="B5" s="414"/>
      <c r="C5" s="414"/>
      <c r="D5" s="414"/>
      <c r="E5" s="414"/>
      <c r="F5" s="401"/>
      <c r="G5" s="401"/>
      <c r="H5" s="401"/>
      <c r="I5" s="401"/>
      <c r="J5" s="401"/>
      <c r="K5" s="401"/>
      <c r="L5" s="401"/>
      <c r="M5" s="401"/>
      <c r="N5" s="401"/>
      <c r="O5" s="401"/>
      <c r="P5" s="401"/>
      <c r="Q5" s="401"/>
    </row>
    <row r="6" spans="1:30" ht="24" customHeight="1">
      <c r="A6" s="411"/>
      <c r="B6" s="411"/>
      <c r="C6" s="411"/>
      <c r="D6" s="411"/>
      <c r="E6" s="827" t="str">
        <f>'はじめに（PC）'!D4&amp;""</f>
        <v/>
      </c>
      <c r="H6" s="412" t="s">
        <v>1446</v>
      </c>
    </row>
    <row r="7" spans="1:30" ht="24" customHeight="1">
      <c r="A7" s="411"/>
      <c r="B7" s="411"/>
      <c r="C7" s="411"/>
      <c r="D7" s="411"/>
      <c r="E7" s="828" t="str">
        <f>'はじめに（PC）'!D5&amp;""</f>
        <v/>
      </c>
      <c r="F7" s="412"/>
    </row>
    <row r="8" spans="1:30" ht="26.25" customHeight="1">
      <c r="A8" s="411"/>
      <c r="B8" s="411"/>
      <c r="C8" s="411"/>
      <c r="D8" s="411"/>
      <c r="E8" s="408"/>
    </row>
    <row r="9" spans="1:30" s="406" customFormat="1" ht="25.5" customHeight="1">
      <c r="A9" s="409"/>
      <c r="B9" s="408"/>
      <c r="C9" s="408"/>
      <c r="D9" s="408"/>
      <c r="E9" s="408"/>
      <c r="F9" s="401"/>
      <c r="G9" s="401"/>
    </row>
    <row r="10" spans="1:30" s="406" customFormat="1" ht="25.5" customHeight="1">
      <c r="A10" s="409"/>
      <c r="B10" s="410" t="s">
        <v>630</v>
      </c>
      <c r="C10" s="410"/>
      <c r="D10" s="410"/>
      <c r="E10" s="410"/>
      <c r="F10" s="401"/>
      <c r="G10" s="401"/>
    </row>
    <row r="11" spans="1:30" s="406" customFormat="1" ht="25.5" customHeight="1">
      <c r="A11" s="409"/>
      <c r="B11" s="408"/>
      <c r="C11" s="408"/>
      <c r="D11" s="408"/>
      <c r="E11" s="408"/>
      <c r="F11" s="401"/>
      <c r="G11" s="401"/>
    </row>
    <row r="12" spans="1:30" s="402" customFormat="1" ht="45.75" customHeight="1">
      <c r="A12" s="1169" t="s">
        <v>629</v>
      </c>
      <c r="B12" s="1169"/>
      <c r="C12" s="1169"/>
      <c r="D12" s="1169"/>
      <c r="E12" s="1169"/>
      <c r="F12" s="1169"/>
    </row>
    <row r="13" spans="1:30" s="402" customFormat="1" ht="18" customHeight="1"/>
    <row r="14" spans="1:30" s="406" customFormat="1" ht="25.5" customHeight="1">
      <c r="A14" s="1170" t="s">
        <v>628</v>
      </c>
      <c r="B14" s="1170"/>
      <c r="C14" s="1170"/>
      <c r="D14" s="1170"/>
      <c r="E14" s="1170"/>
      <c r="F14" s="401"/>
      <c r="G14" s="401"/>
      <c r="H14" s="401"/>
      <c r="I14" s="401"/>
      <c r="J14" s="401"/>
    </row>
    <row r="15" spans="1:30" s="402" customFormat="1" ht="24.75" customHeight="1">
      <c r="B15" s="402" t="s">
        <v>627</v>
      </c>
    </row>
    <row r="16" spans="1:30" s="406" customFormat="1" ht="24.75" customHeight="1">
      <c r="A16" s="407"/>
      <c r="B16" s="404"/>
      <c r="C16" s="404"/>
      <c r="D16" s="404"/>
      <c r="E16" s="407"/>
      <c r="F16" s="407"/>
      <c r="G16" s="407"/>
      <c r="H16" s="407"/>
      <c r="I16" s="407"/>
      <c r="J16" s="407"/>
    </row>
    <row r="17" spans="2:5" s="402" customFormat="1" ht="24.75" customHeight="1">
      <c r="B17" s="402" t="s">
        <v>626</v>
      </c>
    </row>
    <row r="18" spans="2:5" ht="24.75" customHeight="1">
      <c r="C18" s="405" t="s">
        <v>625</v>
      </c>
      <c r="D18" s="1167" t="s">
        <v>624</v>
      </c>
      <c r="E18" s="1167"/>
    </row>
    <row r="19" spans="2:5" ht="24.75" customHeight="1">
      <c r="C19" s="403" t="s">
        <v>620</v>
      </c>
      <c r="D19" s="1167" t="s">
        <v>623</v>
      </c>
      <c r="E19" s="1167"/>
    </row>
    <row r="20" spans="2:5" ht="24.75" customHeight="1">
      <c r="C20" s="403" t="s">
        <v>620</v>
      </c>
      <c r="D20" s="1167" t="s">
        <v>622</v>
      </c>
      <c r="E20" s="1167"/>
    </row>
    <row r="21" spans="2:5" ht="24.75" customHeight="1">
      <c r="B21" s="404"/>
    </row>
    <row r="22" spans="2:5" s="402" customFormat="1" ht="24.75" customHeight="1">
      <c r="B22" s="402" t="s">
        <v>621</v>
      </c>
    </row>
    <row r="23" spans="2:5" s="402" customFormat="1" ht="24.75" customHeight="1">
      <c r="C23" s="403" t="s">
        <v>620</v>
      </c>
      <c r="D23" s="402" t="s">
        <v>619</v>
      </c>
    </row>
    <row r="24" spans="2:5" ht="25.5" customHeight="1"/>
    <row r="25" spans="2:5" ht="25.5" customHeight="1"/>
    <row r="26" spans="2:5" ht="25.5" customHeight="1"/>
    <row r="27" spans="2:5" ht="25.5" customHeight="1"/>
  </sheetData>
  <sheetProtection sheet="1" objects="1" scenarios="1"/>
  <mergeCells count="6">
    <mergeCell ref="D20:E20"/>
    <mergeCell ref="A4:C4"/>
    <mergeCell ref="A12:F12"/>
    <mergeCell ref="A14:E14"/>
    <mergeCell ref="D18:E18"/>
    <mergeCell ref="D19:E19"/>
  </mergeCells>
  <phoneticPr fontId="4"/>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85" zoomScaleNormal="100" zoomScaleSheetLayoutView="85" workbookViewId="0"/>
  </sheetViews>
  <sheetFormatPr defaultColWidth="9" defaultRowHeight="18" customHeight="1"/>
  <cols>
    <col min="1" max="2" width="2.5" style="417" customWidth="1"/>
    <col min="3" max="3" width="4.75" style="417" customWidth="1"/>
    <col min="4" max="4" width="5" style="417" customWidth="1"/>
    <col min="5" max="5" width="38.875" style="417" customWidth="1"/>
    <col min="6" max="6" width="23.625" style="417" customWidth="1"/>
    <col min="7" max="7" width="6.25" style="417" customWidth="1"/>
    <col min="8" max="8" width="3.5" style="417" customWidth="1"/>
    <col min="9" max="9" width="9" style="417"/>
    <col min="10" max="10" width="5.75" style="417" customWidth="1"/>
    <col min="11" max="16384" width="9" style="417"/>
  </cols>
  <sheetData>
    <row r="1" spans="1:7" ht="18" customHeight="1">
      <c r="A1" s="413" t="s">
        <v>666</v>
      </c>
    </row>
    <row r="2" spans="1:7" ht="18" customHeight="1">
      <c r="A2" s="413" t="s">
        <v>1414</v>
      </c>
    </row>
    <row r="3" spans="1:7" ht="18" customHeight="1">
      <c r="G3" s="422" t="s">
        <v>1416</v>
      </c>
    </row>
    <row r="4" spans="1:7" ht="18" customHeight="1">
      <c r="A4" s="1171" t="s">
        <v>665</v>
      </c>
      <c r="B4" s="1171"/>
      <c r="C4" s="1171"/>
      <c r="D4" s="1171"/>
      <c r="E4" s="1171"/>
      <c r="F4" s="1171"/>
      <c r="G4" s="1171"/>
    </row>
    <row r="6" spans="1:7" ht="18" customHeight="1">
      <c r="F6" s="1172" t="str">
        <f>'様式第1-1号'!E3</f>
        <v>○年○月○日</v>
      </c>
      <c r="G6" s="1172"/>
    </row>
    <row r="7" spans="1:7" ht="17.25" customHeight="1">
      <c r="F7" s="1177" t="str">
        <f>'はじめに（PC）'!D4&amp;""</f>
        <v/>
      </c>
      <c r="G7" s="1177"/>
    </row>
    <row r="8" spans="1:7" ht="9.75" customHeight="1"/>
    <row r="9" spans="1:7" ht="18" customHeight="1">
      <c r="A9" s="419" t="s">
        <v>664</v>
      </c>
      <c r="B9" s="419"/>
    </row>
    <row r="10" spans="1:7" ht="18" customHeight="1">
      <c r="A10" s="417" t="s">
        <v>663</v>
      </c>
    </row>
    <row r="11" spans="1:7" ht="36.75" customHeight="1">
      <c r="B11" s="1173" t="s">
        <v>662</v>
      </c>
      <c r="C11" s="1173"/>
      <c r="D11" s="1173"/>
      <c r="E11" s="1173"/>
      <c r="F11" s="1173"/>
      <c r="G11" s="1173"/>
    </row>
    <row r="12" spans="1:7" ht="18" customHeight="1">
      <c r="A12" s="417" t="s">
        <v>661</v>
      </c>
    </row>
    <row r="13" spans="1:7" ht="38.25" customHeight="1">
      <c r="B13" s="1173" t="s">
        <v>660</v>
      </c>
      <c r="C13" s="1173"/>
      <c r="D13" s="1173"/>
      <c r="E13" s="1173"/>
      <c r="F13" s="1173"/>
      <c r="G13" s="1173"/>
    </row>
    <row r="14" spans="1:7" ht="18" customHeight="1">
      <c r="A14" s="419" t="s">
        <v>659</v>
      </c>
      <c r="B14" s="419"/>
    </row>
    <row r="15" spans="1:7" ht="18" customHeight="1">
      <c r="A15" s="417" t="s">
        <v>658</v>
      </c>
    </row>
    <row r="16" spans="1:7" ht="18" customHeight="1">
      <c r="A16" s="417" t="s">
        <v>657</v>
      </c>
    </row>
    <row r="17" spans="1:7" ht="18" customHeight="1">
      <c r="C17" s="1174" t="s">
        <v>656</v>
      </c>
      <c r="D17" s="1175"/>
      <c r="E17" s="1175"/>
      <c r="F17" s="1175"/>
      <c r="G17" s="1176"/>
    </row>
    <row r="18" spans="1:7" ht="18" customHeight="1">
      <c r="C18" s="421"/>
      <c r="D18" s="1181" t="s">
        <v>294</v>
      </c>
      <c r="E18" s="1182" t="s">
        <v>655</v>
      </c>
      <c r="F18" s="1182"/>
      <c r="G18" s="1182"/>
    </row>
    <row r="19" spans="1:7" ht="40.5" customHeight="1">
      <c r="C19" s="421"/>
      <c r="D19" s="1181"/>
      <c r="E19" s="1182"/>
      <c r="F19" s="1182"/>
      <c r="G19" s="1182"/>
    </row>
    <row r="20" spans="1:7" ht="18" customHeight="1">
      <c r="C20" s="421"/>
      <c r="D20" s="1181" t="s">
        <v>654</v>
      </c>
      <c r="E20" s="1182" t="s">
        <v>653</v>
      </c>
      <c r="F20" s="1182"/>
      <c r="G20" s="1182"/>
    </row>
    <row r="21" spans="1:7" ht="27.75" customHeight="1">
      <c r="C21" s="421"/>
      <c r="D21" s="1181"/>
      <c r="E21" s="1182"/>
      <c r="F21" s="1182"/>
      <c r="G21" s="1182"/>
    </row>
    <row r="22" spans="1:7" ht="18" customHeight="1">
      <c r="C22" s="1110"/>
      <c r="D22" s="1178" t="s">
        <v>652</v>
      </c>
      <c r="E22" s="1178"/>
      <c r="F22" s="1178"/>
      <c r="G22" s="1178"/>
    </row>
    <row r="23" spans="1:7" ht="18" customHeight="1">
      <c r="C23" s="1110"/>
      <c r="D23" s="1178" t="s">
        <v>651</v>
      </c>
      <c r="E23" s="1178"/>
      <c r="F23" s="1178"/>
      <c r="G23" s="1178"/>
    </row>
    <row r="24" spans="1:7" ht="18" customHeight="1">
      <c r="C24" s="1110"/>
      <c r="D24" s="1178" t="s">
        <v>650</v>
      </c>
      <c r="E24" s="1178"/>
      <c r="F24" s="1178"/>
      <c r="G24" s="1178"/>
    </row>
    <row r="25" spans="1:7" ht="5.0999999999999996" customHeight="1">
      <c r="C25" s="420"/>
    </row>
    <row r="26" spans="1:7" ht="18" customHeight="1">
      <c r="A26" s="417" t="s">
        <v>649</v>
      </c>
    </row>
    <row r="27" spans="1:7" ht="18" customHeight="1">
      <c r="C27" s="1179" t="s">
        <v>648</v>
      </c>
      <c r="D27" s="1179"/>
      <c r="E27" s="1179"/>
      <c r="F27" s="1179"/>
      <c r="G27" s="1179"/>
    </row>
    <row r="28" spans="1:7" ht="18" customHeight="1">
      <c r="C28" s="1179"/>
      <c r="D28" s="1179"/>
      <c r="E28" s="1179"/>
      <c r="F28" s="1179"/>
      <c r="G28" s="1179"/>
    </row>
    <row r="29" spans="1:7" ht="18" customHeight="1">
      <c r="A29" s="417" t="s">
        <v>647</v>
      </c>
    </row>
    <row r="30" spans="1:7" ht="18" customHeight="1">
      <c r="A30" s="417" t="s">
        <v>646</v>
      </c>
    </row>
    <row r="31" spans="1:7" ht="18" customHeight="1">
      <c r="A31" s="417" t="s">
        <v>645</v>
      </c>
    </row>
    <row r="32" spans="1:7" ht="18" customHeight="1">
      <c r="C32" s="1179" t="s">
        <v>644</v>
      </c>
      <c r="D32" s="1183"/>
      <c r="E32" s="1183"/>
      <c r="F32" s="1183"/>
      <c r="G32" s="1183"/>
    </row>
    <row r="33" spans="1:7" ht="18" customHeight="1">
      <c r="C33" s="1183"/>
      <c r="D33" s="1183"/>
      <c r="E33" s="1183"/>
      <c r="F33" s="1183"/>
      <c r="G33" s="1183"/>
    </row>
    <row r="34" spans="1:7" ht="18" customHeight="1">
      <c r="A34" s="417" t="s">
        <v>643</v>
      </c>
    </row>
    <row r="35" spans="1:7" ht="18" customHeight="1">
      <c r="C35" s="1111" t="s">
        <v>642</v>
      </c>
      <c r="D35" s="1111"/>
      <c r="E35" s="1111"/>
      <c r="F35" s="1111"/>
      <c r="G35" s="1111"/>
    </row>
    <row r="36" spans="1:7" ht="18" customHeight="1">
      <c r="C36" s="1183" t="s">
        <v>641</v>
      </c>
      <c r="D36" s="1183"/>
      <c r="E36" s="1183"/>
      <c r="F36" s="1183"/>
      <c r="G36" s="1183"/>
    </row>
    <row r="37" spans="1:7" ht="18" customHeight="1">
      <c r="C37" s="1111" t="s">
        <v>640</v>
      </c>
      <c r="D37" s="1111"/>
      <c r="E37" s="1111"/>
      <c r="F37" s="1111"/>
      <c r="G37" s="1111"/>
    </row>
    <row r="38" spans="1:7" ht="41.25" customHeight="1">
      <c r="C38" s="1179" t="s">
        <v>639</v>
      </c>
      <c r="D38" s="1179"/>
      <c r="E38" s="1179"/>
      <c r="F38" s="1179"/>
      <c r="G38" s="1179"/>
    </row>
    <row r="39" spans="1:7" ht="18" customHeight="1">
      <c r="A39" s="419" t="s">
        <v>638</v>
      </c>
      <c r="B39" s="419"/>
    </row>
    <row r="40" spans="1:7" ht="18" customHeight="1">
      <c r="C40" s="1111" t="s">
        <v>637</v>
      </c>
      <c r="D40" s="1111"/>
      <c r="E40" s="1111"/>
      <c r="F40" s="1111"/>
      <c r="G40" s="1111"/>
    </row>
    <row r="41" spans="1:7" ht="5.0999999999999996" customHeight="1"/>
    <row r="42" spans="1:7" ht="18" customHeight="1">
      <c r="A42" s="419" t="s">
        <v>636</v>
      </c>
      <c r="B42" s="419"/>
    </row>
    <row r="43" spans="1:7" ht="18" customHeight="1">
      <c r="C43" s="1179" t="s">
        <v>635</v>
      </c>
      <c r="D43" s="1179"/>
      <c r="E43" s="1179"/>
      <c r="F43" s="1179"/>
      <c r="G43" s="1179"/>
    </row>
    <row r="44" spans="1:7" ht="29.25" customHeight="1">
      <c r="B44" s="418"/>
      <c r="C44" s="1179"/>
      <c r="D44" s="1179"/>
      <c r="E44" s="1179"/>
      <c r="F44" s="1179"/>
      <c r="G44" s="1179"/>
    </row>
    <row r="45" spans="1:7" ht="14.45" customHeight="1"/>
    <row r="46" spans="1:7" ht="18" customHeight="1">
      <c r="A46" s="417" t="s">
        <v>15</v>
      </c>
    </row>
    <row r="47" spans="1:7" ht="18" customHeight="1">
      <c r="B47" s="1180" t="s">
        <v>634</v>
      </c>
      <c r="C47" s="1180"/>
      <c r="D47" s="1180"/>
      <c r="E47" s="1180"/>
      <c r="F47" s="1180"/>
      <c r="G47" s="1180"/>
    </row>
    <row r="48" spans="1:7" ht="43.15" customHeight="1">
      <c r="B48" s="1180"/>
      <c r="C48" s="1180"/>
      <c r="D48" s="1180"/>
      <c r="E48" s="1180"/>
      <c r="F48" s="1180"/>
      <c r="G48" s="1180"/>
    </row>
  </sheetData>
  <sheetProtection sheet="1" objects="1" scenarios="1" formatRows="0" insertRows="0" deleteRows="0"/>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1"/>
  <sheetViews>
    <sheetView showGridLines="0" view="pageBreakPreview" topLeftCell="A13" zoomScale="85" zoomScaleNormal="100" zoomScaleSheetLayoutView="85" workbookViewId="0">
      <selection activeCell="D31" sqref="D31:E31"/>
    </sheetView>
  </sheetViews>
  <sheetFormatPr defaultColWidth="4.125" defaultRowHeight="18" customHeight="1"/>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c r="A1" s="1" t="s">
        <v>536</v>
      </c>
      <c r="D1" s="3"/>
    </row>
    <row r="2" spans="1:16" s="298" customFormat="1" ht="24" customHeight="1">
      <c r="A2" s="334" t="s">
        <v>1414</v>
      </c>
      <c r="D2" s="593"/>
      <c r="N2" s="624" t="s">
        <v>1416</v>
      </c>
    </row>
    <row r="3" spans="1:16" s="2" customFormat="1" ht="42.75" customHeight="1">
      <c r="A3" s="4"/>
      <c r="D3" s="3"/>
      <c r="E3" s="5"/>
      <c r="M3" s="1189" t="str">
        <f>'様式第1-1号'!E3</f>
        <v>○年○月○日</v>
      </c>
      <c r="N3" s="1190"/>
    </row>
    <row r="4" spans="1:16" s="2" customFormat="1" ht="76.5" customHeight="1">
      <c r="B4" s="1191" t="s">
        <v>1447</v>
      </c>
      <c r="C4" s="1192"/>
      <c r="D4" s="1192"/>
      <c r="E4" s="1192"/>
      <c r="F4" s="1192"/>
      <c r="G4" s="1192"/>
      <c r="H4" s="1192"/>
      <c r="I4" s="1192"/>
      <c r="J4" s="1192"/>
      <c r="K4" s="1192"/>
      <c r="L4" s="1192"/>
      <c r="M4" s="1192"/>
      <c r="N4" s="1192"/>
    </row>
    <row r="5" spans="1:16" s="2" customFormat="1" ht="21.75" customHeight="1">
      <c r="B5" s="6"/>
      <c r="C5" s="6"/>
      <c r="D5" s="6"/>
      <c r="E5" s="6"/>
      <c r="F5" s="7"/>
      <c r="G5" s="7"/>
      <c r="H5" s="7"/>
      <c r="I5" s="7"/>
      <c r="J5" s="7"/>
      <c r="K5" s="7"/>
      <c r="L5" s="7"/>
      <c r="M5" s="7"/>
      <c r="N5" s="7"/>
    </row>
    <row r="6" spans="1:16" s="2" customFormat="1" ht="21.75" customHeight="1">
      <c r="D6" s="1184" t="s">
        <v>0</v>
      </c>
      <c r="E6" s="1184"/>
      <c r="F6" s="1185"/>
      <c r="G6" s="1186"/>
      <c r="H6" s="1186"/>
      <c r="I6" s="1186"/>
      <c r="J6" s="1186"/>
      <c r="K6" s="1186"/>
      <c r="L6" s="1187"/>
    </row>
    <row r="7" spans="1:16" s="2" customFormat="1" ht="30.75" customHeight="1">
      <c r="D7" s="1188" t="s">
        <v>1</v>
      </c>
      <c r="E7" s="1188"/>
      <c r="F7" s="1193" t="str">
        <f>'はじめに（PC）'!D4&amp;""</f>
        <v/>
      </c>
      <c r="G7" s="1194"/>
      <c r="H7" s="1194"/>
      <c r="I7" s="1194"/>
      <c r="J7" s="1194"/>
      <c r="K7" s="1194"/>
      <c r="L7" s="1195"/>
      <c r="P7" s="8"/>
    </row>
    <row r="8" spans="1:16" s="2" customFormat="1" ht="11.25" customHeight="1">
      <c r="D8" s="346"/>
      <c r="E8" s="346"/>
      <c r="F8" s="9"/>
      <c r="G8" s="10"/>
      <c r="H8" s="10"/>
      <c r="I8" s="10"/>
      <c r="J8" s="10"/>
      <c r="K8" s="10"/>
      <c r="L8" s="10"/>
    </row>
    <row r="9" spans="1:16" s="2" customFormat="1" ht="19.5" customHeight="1">
      <c r="D9" s="1184" t="s">
        <v>0</v>
      </c>
      <c r="E9" s="1184"/>
      <c r="F9" s="1185"/>
      <c r="G9" s="1186"/>
      <c r="H9" s="1186"/>
      <c r="I9" s="1186"/>
      <c r="J9" s="1186"/>
      <c r="K9" s="1186"/>
      <c r="L9" s="1187"/>
    </row>
    <row r="10" spans="1:16" s="2" customFormat="1" ht="30.75" customHeight="1">
      <c r="D10" s="1188" t="s">
        <v>2</v>
      </c>
      <c r="E10" s="1188"/>
      <c r="F10" s="1193" t="str">
        <f>'はじめに（PC）'!D5&amp;""</f>
        <v/>
      </c>
      <c r="G10" s="1194"/>
      <c r="H10" s="1194"/>
      <c r="I10" s="1194"/>
      <c r="J10" s="1194"/>
      <c r="K10" s="1194"/>
      <c r="L10" s="1195"/>
      <c r="P10" s="8"/>
    </row>
    <row r="11" spans="1:16" s="2" customFormat="1" ht="11.25" customHeight="1">
      <c r="D11" s="346"/>
      <c r="E11" s="346"/>
      <c r="F11" s="11"/>
      <c r="H11" s="11"/>
      <c r="I11" s="11"/>
      <c r="J11" s="11"/>
      <c r="K11" s="11"/>
      <c r="L11" s="11"/>
    </row>
    <row r="12" spans="1:16" s="2" customFormat="1" ht="21.75" customHeight="1">
      <c r="D12" s="1184" t="s">
        <v>3</v>
      </c>
      <c r="E12" s="1184"/>
      <c r="F12" s="1185"/>
      <c r="G12" s="1186"/>
      <c r="H12" s="1186"/>
      <c r="I12" s="1186"/>
      <c r="J12" s="1186"/>
      <c r="K12" s="1186"/>
      <c r="L12" s="1187"/>
    </row>
    <row r="13" spans="1:16" s="2" customFormat="1" ht="30.75" customHeight="1">
      <c r="D13" s="1188" t="s">
        <v>4</v>
      </c>
      <c r="E13" s="1188"/>
      <c r="F13" s="1193" t="str">
        <f>'はじめに（PC）'!D6&amp;""</f>
        <v/>
      </c>
      <c r="G13" s="1194"/>
      <c r="H13" s="1194"/>
      <c r="I13" s="1194"/>
      <c r="J13" s="1194"/>
      <c r="K13" s="1194"/>
      <c r="L13" s="1195"/>
    </row>
    <row r="14" spans="1:16" s="2" customFormat="1" ht="20.25" customHeight="1">
      <c r="E14" s="12"/>
    </row>
    <row r="15" spans="1:16" s="2" customFormat="1" ht="21.75" customHeight="1">
      <c r="C15" s="12"/>
      <c r="D15" s="12"/>
      <c r="E15" s="12"/>
    </row>
    <row r="16" spans="1:16" s="2" customFormat="1" ht="21.75" customHeight="1">
      <c r="D16" s="13" t="s">
        <v>5</v>
      </c>
      <c r="E16" s="1207" t="s">
        <v>6</v>
      </c>
      <c r="F16" s="1207"/>
      <c r="G16" s="1207"/>
      <c r="H16" s="1207"/>
      <c r="I16" s="1207"/>
      <c r="J16" s="1207"/>
      <c r="K16" s="1207"/>
      <c r="L16" s="1207"/>
      <c r="M16" s="1207"/>
      <c r="N16" s="1207"/>
    </row>
    <row r="17" spans="1:35" s="2" customFormat="1" ht="16.5" customHeight="1">
      <c r="B17" s="14"/>
      <c r="C17" s="3"/>
      <c r="D17" s="15"/>
      <c r="E17" s="15"/>
      <c r="F17" s="7"/>
      <c r="G17" s="7"/>
      <c r="H17" s="7"/>
      <c r="I17" s="7"/>
      <c r="J17" s="7"/>
      <c r="K17" s="7"/>
      <c r="L17" s="7"/>
      <c r="M17" s="7"/>
      <c r="N17" s="7"/>
    </row>
    <row r="18" spans="1:35" s="2" customFormat="1" ht="21.75" customHeight="1">
      <c r="D18" s="7" t="s">
        <v>7</v>
      </c>
      <c r="E18" s="16"/>
      <c r="F18" s="15"/>
      <c r="G18" s="15"/>
      <c r="H18" s="7"/>
      <c r="I18" s="7"/>
      <c r="J18" s="7"/>
      <c r="K18" s="7"/>
      <c r="L18" s="7"/>
      <c r="M18" s="7"/>
      <c r="N18" s="7"/>
    </row>
    <row r="19" spans="1:35" s="2" customFormat="1" ht="21.75" customHeight="1">
      <c r="D19" s="17" t="s">
        <v>464</v>
      </c>
      <c r="E19" s="1208" t="s">
        <v>8</v>
      </c>
      <c r="F19" s="1209"/>
      <c r="G19" s="1209"/>
      <c r="H19" s="1209"/>
      <c r="I19" s="1209"/>
      <c r="J19" s="1209"/>
      <c r="K19" s="1209"/>
      <c r="L19" s="1210"/>
      <c r="M19" s="18" t="s">
        <v>9</v>
      </c>
    </row>
    <row r="20" spans="1:35" s="2" customFormat="1" ht="21.75" customHeight="1">
      <c r="D20" s="19" t="s">
        <v>465</v>
      </c>
      <c r="E20" s="1208" t="s">
        <v>10</v>
      </c>
      <c r="F20" s="1209"/>
      <c r="G20" s="1209"/>
      <c r="H20" s="1209"/>
      <c r="I20" s="1209"/>
      <c r="J20" s="1209"/>
      <c r="K20" s="1209"/>
      <c r="L20" s="1210"/>
      <c r="M20" s="18" t="s">
        <v>11</v>
      </c>
    </row>
    <row r="21" spans="1:35" s="2" customFormat="1" ht="21.75" customHeight="1">
      <c r="D21" s="19" t="s">
        <v>465</v>
      </c>
      <c r="E21" s="1208" t="s">
        <v>12</v>
      </c>
      <c r="F21" s="1209"/>
      <c r="G21" s="1209"/>
      <c r="H21" s="1209"/>
      <c r="I21" s="1209"/>
      <c r="J21" s="1209"/>
      <c r="K21" s="1209"/>
      <c r="L21" s="1210"/>
      <c r="M21" s="18" t="s">
        <v>11</v>
      </c>
    </row>
    <row r="22" spans="1:35" s="2" customFormat="1" ht="21.75" customHeight="1">
      <c r="D22" s="19" t="s">
        <v>465</v>
      </c>
      <c r="E22" s="1196" t="s">
        <v>13</v>
      </c>
      <c r="F22" s="1197"/>
      <c r="G22" s="1197"/>
      <c r="H22" s="1197"/>
      <c r="I22" s="1197"/>
      <c r="J22" s="1197"/>
      <c r="K22" s="1197"/>
      <c r="L22" s="1198"/>
      <c r="M22" s="18" t="s">
        <v>11</v>
      </c>
    </row>
    <row r="23" spans="1:35" s="2" customFormat="1" ht="28.5" customHeight="1">
      <c r="C23" s="20"/>
      <c r="D23" s="21" t="s">
        <v>14</v>
      </c>
      <c r="E23" s="22"/>
      <c r="F23" s="22"/>
      <c r="G23" s="22"/>
      <c r="H23" s="23"/>
      <c r="I23" s="24"/>
      <c r="J23" s="24"/>
      <c r="K23" s="24"/>
      <c r="L23" s="24"/>
      <c r="M23" s="24"/>
      <c r="N23" s="24"/>
    </row>
    <row r="24" spans="1:35" s="2" customFormat="1" ht="48.75" customHeight="1">
      <c r="C24" s="20"/>
      <c r="D24" s="25"/>
      <c r="E24" s="22"/>
      <c r="F24" s="22"/>
      <c r="G24" s="22"/>
      <c r="H24" s="22"/>
      <c r="I24" s="24"/>
      <c r="J24" s="24"/>
      <c r="K24" s="24"/>
      <c r="L24" s="24"/>
      <c r="M24" s="24"/>
      <c r="N24" s="24"/>
    </row>
    <row r="25" spans="1:35" s="2" customFormat="1" ht="14.25" customHeight="1">
      <c r="C25" s="20" t="s">
        <v>15</v>
      </c>
      <c r="D25" s="21"/>
      <c r="E25" s="21"/>
      <c r="F25" s="21"/>
      <c r="G25" s="21"/>
      <c r="H25" s="20"/>
      <c r="I25" s="20"/>
      <c r="J25" s="20"/>
      <c r="K25" s="20"/>
      <c r="L25" s="20"/>
      <c r="M25" s="20"/>
      <c r="N25" s="20"/>
    </row>
    <row r="26" spans="1:35" s="2" customFormat="1" ht="45.75" customHeight="1">
      <c r="A26" s="26"/>
      <c r="B26" s="26"/>
      <c r="C26" s="1199" t="s">
        <v>16</v>
      </c>
      <c r="D26" s="1199"/>
      <c r="E26" s="1199"/>
      <c r="F26" s="1199"/>
      <c r="G26" s="1199"/>
      <c r="H26" s="1199"/>
      <c r="I26" s="1199"/>
      <c r="J26" s="1199"/>
      <c r="K26" s="1199"/>
      <c r="L26" s="1199"/>
      <c r="M26" s="1199"/>
      <c r="N26" s="1199"/>
    </row>
    <row r="27" spans="1:35" ht="19.5" customHeight="1">
      <c r="A27" s="27" t="s">
        <v>17</v>
      </c>
      <c r="B27" s="28"/>
      <c r="C27" s="28"/>
      <c r="D27" s="28"/>
      <c r="E27" s="28"/>
      <c r="F27" s="28"/>
      <c r="G27" s="28"/>
      <c r="H27" s="28"/>
      <c r="I27" s="28"/>
      <c r="J27" s="29"/>
      <c r="K27" s="29"/>
      <c r="L27" s="29"/>
      <c r="M27" s="29"/>
      <c r="N27" s="29"/>
    </row>
    <row r="28" spans="1:35" ht="28.5" customHeight="1">
      <c r="A28" s="27"/>
      <c r="B28" s="1200" t="s">
        <v>18</v>
      </c>
      <c r="C28" s="1200"/>
      <c r="D28" s="1200"/>
      <c r="E28" s="1200"/>
      <c r="F28" s="1200"/>
      <c r="G28" s="1200"/>
      <c r="H28" s="1200"/>
      <c r="I28" s="1200"/>
      <c r="J28" s="1200"/>
      <c r="K28" s="1200"/>
      <c r="L28" s="1200"/>
      <c r="M28" s="1200"/>
      <c r="N28" s="1200"/>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c r="A29" s="27"/>
      <c r="B29" s="1" t="s">
        <v>19</v>
      </c>
      <c r="C29" s="1"/>
      <c r="D29" s="9"/>
      <c r="E29" s="9"/>
      <c r="F29" s="32"/>
      <c r="G29" s="32"/>
      <c r="H29" s="33"/>
      <c r="I29" s="33"/>
      <c r="J29" s="29"/>
      <c r="K29" s="29"/>
      <c r="L29" s="29"/>
      <c r="M29" s="34"/>
      <c r="N29" s="29"/>
    </row>
    <row r="30" spans="1:35" ht="31.5" customHeight="1">
      <c r="A30" s="35"/>
      <c r="B30" s="1201"/>
      <c r="C30" s="1202"/>
      <c r="D30" s="1203" t="s">
        <v>20</v>
      </c>
      <c r="E30" s="1204"/>
      <c r="F30" s="1203" t="s">
        <v>21</v>
      </c>
      <c r="G30" s="1204"/>
      <c r="H30" s="1205" t="s">
        <v>22</v>
      </c>
      <c r="I30" s="1206"/>
      <c r="J30" s="1203" t="s">
        <v>23</v>
      </c>
      <c r="K30" s="1204"/>
      <c r="L30" s="36" t="s">
        <v>23</v>
      </c>
      <c r="M30" s="29"/>
      <c r="N30" s="29"/>
    </row>
    <row r="31" spans="1:35" ht="9" customHeight="1">
      <c r="A31" s="35"/>
      <c r="B31" s="1211" t="s">
        <v>24</v>
      </c>
      <c r="C31" s="1212"/>
      <c r="D31" s="1215"/>
      <c r="E31" s="1216"/>
      <c r="F31" s="1215"/>
      <c r="G31" s="1216"/>
      <c r="H31" s="1217"/>
      <c r="I31" s="1218"/>
      <c r="J31" s="1215"/>
      <c r="K31" s="1216"/>
      <c r="L31" s="1112"/>
      <c r="M31" s="37"/>
      <c r="N31" s="29"/>
    </row>
    <row r="32" spans="1:35" ht="22.5" customHeight="1">
      <c r="A32" s="35"/>
      <c r="B32" s="1213"/>
      <c r="C32" s="1214"/>
      <c r="D32" s="1219" t="s">
        <v>474</v>
      </c>
      <c r="E32" s="1220"/>
      <c r="F32" s="1219" t="s">
        <v>474</v>
      </c>
      <c r="G32" s="1220"/>
      <c r="H32" s="1221">
        <v>0</v>
      </c>
      <c r="I32" s="1222"/>
      <c r="J32" s="1219" t="s">
        <v>474</v>
      </c>
      <c r="K32" s="1220"/>
      <c r="L32" s="1113" t="s">
        <v>474</v>
      </c>
      <c r="M32" s="37"/>
      <c r="N32" s="29"/>
    </row>
    <row r="33" spans="1:27" ht="6.75" customHeight="1">
      <c r="A33" s="35"/>
      <c r="B33" s="1211" t="s">
        <v>25</v>
      </c>
      <c r="C33" s="1212"/>
      <c r="D33" s="1223"/>
      <c r="E33" s="1224"/>
      <c r="F33" s="1223"/>
      <c r="G33" s="1224"/>
      <c r="H33" s="1225"/>
      <c r="I33" s="1226"/>
      <c r="J33" s="1223"/>
      <c r="K33" s="1224"/>
      <c r="L33" s="1114"/>
      <c r="M33" s="37"/>
      <c r="N33" s="29"/>
    </row>
    <row r="34" spans="1:27" ht="22.5" customHeight="1">
      <c r="A34" s="35"/>
      <c r="B34" s="1213"/>
      <c r="C34" s="1214"/>
      <c r="D34" s="1219" t="s">
        <v>474</v>
      </c>
      <c r="E34" s="1220"/>
      <c r="F34" s="1219" t="s">
        <v>474</v>
      </c>
      <c r="G34" s="1220"/>
      <c r="H34" s="1221">
        <v>0</v>
      </c>
      <c r="I34" s="1222"/>
      <c r="J34" s="1219" t="s">
        <v>474</v>
      </c>
      <c r="K34" s="1220"/>
      <c r="L34" s="1115" t="s">
        <v>474</v>
      </c>
      <c r="M34" s="37"/>
      <c r="N34" s="29"/>
    </row>
    <row r="35" spans="1:27" ht="6.75" customHeight="1">
      <c r="A35" s="35"/>
      <c r="B35" s="1211" t="s">
        <v>26</v>
      </c>
      <c r="C35" s="1212"/>
      <c r="D35" s="1223"/>
      <c r="E35" s="1224"/>
      <c r="F35" s="1223"/>
      <c r="G35" s="1224"/>
      <c r="H35" s="1225"/>
      <c r="I35" s="1226"/>
      <c r="J35" s="1223"/>
      <c r="K35" s="1224"/>
      <c r="L35" s="1116"/>
      <c r="M35" s="37"/>
      <c r="N35" s="29"/>
    </row>
    <row r="36" spans="1:27" ht="22.5" customHeight="1">
      <c r="A36" s="35"/>
      <c r="B36" s="1213"/>
      <c r="C36" s="1214"/>
      <c r="D36" s="1219" t="s">
        <v>474</v>
      </c>
      <c r="E36" s="1220"/>
      <c r="F36" s="1219" t="s">
        <v>474</v>
      </c>
      <c r="G36" s="1220"/>
      <c r="H36" s="1221">
        <v>0</v>
      </c>
      <c r="I36" s="1222"/>
      <c r="J36" s="1219" t="s">
        <v>474</v>
      </c>
      <c r="K36" s="1220"/>
      <c r="L36" s="1113" t="s">
        <v>474</v>
      </c>
      <c r="M36" s="37"/>
      <c r="N36" s="29"/>
    </row>
    <row r="37" spans="1:27" ht="9" customHeight="1">
      <c r="A37" s="35"/>
      <c r="B37" s="1211" t="s">
        <v>27</v>
      </c>
      <c r="C37" s="1212"/>
      <c r="D37" s="1227"/>
      <c r="E37" s="1228"/>
      <c r="F37" s="1227"/>
      <c r="G37" s="1228"/>
      <c r="H37" s="1229"/>
      <c r="I37" s="1230"/>
      <c r="J37" s="1227"/>
      <c r="K37" s="1228"/>
      <c r="L37" s="295"/>
      <c r="M37" s="37"/>
      <c r="N37" s="29"/>
    </row>
    <row r="38" spans="1:27" ht="22.5" customHeight="1">
      <c r="A38" s="35"/>
      <c r="B38" s="1213"/>
      <c r="C38" s="1214"/>
      <c r="D38" s="1231" t="s">
        <v>474</v>
      </c>
      <c r="E38" s="1232"/>
      <c r="F38" s="1231" t="s">
        <v>474</v>
      </c>
      <c r="G38" s="1232"/>
      <c r="H38" s="1233">
        <v>0</v>
      </c>
      <c r="I38" s="1234"/>
      <c r="J38" s="1231" t="s">
        <v>474</v>
      </c>
      <c r="K38" s="1232"/>
      <c r="L38" s="299" t="s">
        <v>474</v>
      </c>
      <c r="M38" s="37"/>
      <c r="N38" s="29"/>
    </row>
    <row r="39" spans="1:27" ht="9" customHeight="1">
      <c r="A39" s="35"/>
      <c r="B39" s="1211" t="s">
        <v>28</v>
      </c>
      <c r="C39" s="1212"/>
      <c r="D39" s="1227"/>
      <c r="E39" s="1228"/>
      <c r="F39" s="1227"/>
      <c r="G39" s="1228"/>
      <c r="H39" s="1229"/>
      <c r="I39" s="1230"/>
      <c r="J39" s="1227"/>
      <c r="K39" s="1228"/>
      <c r="L39" s="295"/>
      <c r="M39" s="37"/>
      <c r="N39" s="29"/>
    </row>
    <row r="40" spans="1:27" ht="22.5" customHeight="1">
      <c r="A40" s="35"/>
      <c r="B40" s="1213"/>
      <c r="C40" s="1214"/>
      <c r="D40" s="1231" t="s">
        <v>474</v>
      </c>
      <c r="E40" s="1232"/>
      <c r="F40" s="1231" t="s">
        <v>474</v>
      </c>
      <c r="G40" s="1232"/>
      <c r="H40" s="1233">
        <v>0</v>
      </c>
      <c r="I40" s="1234"/>
      <c r="J40" s="1231" t="s">
        <v>474</v>
      </c>
      <c r="K40" s="1232"/>
      <c r="L40" s="299" t="s">
        <v>474</v>
      </c>
      <c r="M40" s="37"/>
      <c r="N40" s="29"/>
    </row>
    <row r="41" spans="1:27" s="38" customFormat="1" ht="22.5" customHeight="1">
      <c r="A41" s="27"/>
      <c r="B41" s="1" t="s">
        <v>29</v>
      </c>
      <c r="M41" s="39"/>
      <c r="N41" s="39"/>
      <c r="O41" s="40"/>
      <c r="P41" s="40"/>
      <c r="Q41" s="41"/>
      <c r="R41" s="40"/>
      <c r="S41" s="40"/>
      <c r="T41" s="40"/>
      <c r="U41" s="40"/>
      <c r="V41" s="40"/>
      <c r="Y41" s="40"/>
      <c r="Z41" s="40"/>
      <c r="AA41" s="40"/>
    </row>
    <row r="42" spans="1:27" ht="21" customHeight="1">
      <c r="A42" s="42"/>
      <c r="B42" s="1253" t="s">
        <v>30</v>
      </c>
      <c r="C42" s="1254"/>
      <c r="D42" s="43"/>
      <c r="E42" s="44"/>
      <c r="F42" s="44"/>
      <c r="G42" s="44"/>
      <c r="H42" s="44"/>
      <c r="I42" s="44"/>
      <c r="J42" s="44"/>
      <c r="K42" s="45"/>
      <c r="L42" s="1235" t="s">
        <v>31</v>
      </c>
      <c r="M42" s="1237" t="s">
        <v>32</v>
      </c>
      <c r="N42" s="1239" t="s">
        <v>33</v>
      </c>
    </row>
    <row r="43" spans="1:27" ht="21" customHeight="1">
      <c r="A43" s="42"/>
      <c r="B43" s="1255"/>
      <c r="C43" s="1256"/>
      <c r="D43" s="1241" t="s">
        <v>34</v>
      </c>
      <c r="E43" s="1242"/>
      <c r="F43" s="1241" t="s">
        <v>35</v>
      </c>
      <c r="G43" s="1242"/>
      <c r="H43" s="1241" t="s">
        <v>36</v>
      </c>
      <c r="I43" s="1242"/>
      <c r="J43" s="1241" t="s">
        <v>37</v>
      </c>
      <c r="K43" s="1242"/>
      <c r="L43" s="1236"/>
      <c r="M43" s="1238"/>
      <c r="N43" s="1240"/>
    </row>
    <row r="44" spans="1:27" ht="9" customHeight="1">
      <c r="A44" s="42"/>
      <c r="B44" s="46"/>
      <c r="C44" s="1243" t="s">
        <v>38</v>
      </c>
      <c r="D44" s="1245"/>
      <c r="E44" s="1246"/>
      <c r="F44" s="1245"/>
      <c r="G44" s="1246"/>
      <c r="H44" s="1245"/>
      <c r="I44" s="1246"/>
      <c r="J44" s="1247"/>
      <c r="K44" s="1248"/>
      <c r="L44" s="68">
        <f>SUM(D44,F44,H44)</f>
        <v>0</v>
      </c>
      <c r="M44" s="1117"/>
      <c r="N44" s="829"/>
    </row>
    <row r="45" spans="1:27" ht="22.5" customHeight="1">
      <c r="A45" s="42"/>
      <c r="B45" s="46"/>
      <c r="C45" s="1244"/>
      <c r="D45" s="1251"/>
      <c r="E45" s="1252"/>
      <c r="F45" s="1251"/>
      <c r="G45" s="1252"/>
      <c r="H45" s="1251"/>
      <c r="I45" s="1252"/>
      <c r="J45" s="1249"/>
      <c r="K45" s="1250"/>
      <c r="L45" s="69">
        <f>SUM(D45:I45)</f>
        <v>0</v>
      </c>
      <c r="M45" s="1118">
        <v>0</v>
      </c>
      <c r="N45" s="829">
        <f>SUM(活動計画書!I16,活動計画書!I28,加算措置!I13,加算措置!I39,加算措置!I71,加算措置!O101)+IF(活動計画書!V38="○",MIN(活動計画書!S40,活動計画書!I40),活動計画書!I40)+IFERROR(VLOOKUP("○",加算措置!I76:P78,5,FALSE),0)</f>
        <v>0</v>
      </c>
    </row>
    <row r="46" spans="1:27" ht="9" customHeight="1">
      <c r="A46" s="42"/>
      <c r="B46" s="46"/>
      <c r="C46" s="1267" t="s">
        <v>39</v>
      </c>
      <c r="D46" s="1270"/>
      <c r="E46" s="1271"/>
      <c r="F46" s="1270"/>
      <c r="G46" s="1271"/>
      <c r="H46" s="1270"/>
      <c r="I46" s="1271"/>
      <c r="J46" s="1270"/>
      <c r="K46" s="1271"/>
      <c r="L46" s="47">
        <f>SUM(D46:K46)</f>
        <v>0</v>
      </c>
      <c r="M46" s="47"/>
      <c r="N46" s="48"/>
    </row>
    <row r="47" spans="1:27" ht="22.5" customHeight="1">
      <c r="A47" s="42"/>
      <c r="B47" s="46"/>
      <c r="C47" s="1268"/>
      <c r="D47" s="1272">
        <v>0</v>
      </c>
      <c r="E47" s="1273"/>
      <c r="F47" s="1272">
        <v>0</v>
      </c>
      <c r="G47" s="1273"/>
      <c r="H47" s="1272">
        <v>0</v>
      </c>
      <c r="I47" s="1273"/>
      <c r="J47" s="1272">
        <v>0</v>
      </c>
      <c r="K47" s="1273"/>
      <c r="L47" s="1257">
        <f>SUM(D47:J47)</f>
        <v>0</v>
      </c>
      <c r="M47" s="1259">
        <v>0</v>
      </c>
      <c r="N47" s="1261">
        <v>0</v>
      </c>
    </row>
    <row r="48" spans="1:27" ht="9" customHeight="1">
      <c r="A48" s="42"/>
      <c r="B48" s="49"/>
      <c r="C48" s="1268"/>
      <c r="D48" s="1263" t="s">
        <v>40</v>
      </c>
      <c r="E48" s="50"/>
      <c r="F48" s="1265" t="s">
        <v>40</v>
      </c>
      <c r="G48" s="50"/>
      <c r="H48" s="1265" t="s">
        <v>40</v>
      </c>
      <c r="I48" s="50"/>
      <c r="J48" s="1265" t="s">
        <v>40</v>
      </c>
      <c r="K48" s="50"/>
      <c r="L48" s="1257"/>
      <c r="M48" s="1259"/>
      <c r="N48" s="1261"/>
    </row>
    <row r="49" spans="1:35" ht="22.5" customHeight="1">
      <c r="A49" s="42"/>
      <c r="B49" s="51"/>
      <c r="C49" s="1269"/>
      <c r="D49" s="1264"/>
      <c r="E49" s="52"/>
      <c r="F49" s="1266"/>
      <c r="G49" s="52"/>
      <c r="H49" s="1266"/>
      <c r="I49" s="52"/>
      <c r="J49" s="1266"/>
      <c r="K49" s="52"/>
      <c r="L49" s="1258"/>
      <c r="M49" s="1260"/>
      <c r="N49" s="1262"/>
    </row>
    <row r="50" spans="1:35" ht="10.5" customHeight="1">
      <c r="A50" s="42"/>
      <c r="B50" s="1274" t="s">
        <v>41</v>
      </c>
      <c r="C50" s="1276" t="s">
        <v>42</v>
      </c>
      <c r="D50" s="1270">
        <v>0</v>
      </c>
      <c r="E50" s="1278"/>
      <c r="F50" s="1278"/>
      <c r="G50" s="1278"/>
      <c r="H50" s="1278"/>
      <c r="I50" s="1278"/>
      <c r="J50" s="1278"/>
      <c r="K50" s="1278"/>
      <c r="L50" s="1278"/>
      <c r="M50" s="1279"/>
      <c r="N50" s="48"/>
      <c r="O50" s="53"/>
      <c r="P50" s="53"/>
      <c r="Q50" s="53"/>
      <c r="R50" s="53"/>
      <c r="S50" s="53"/>
      <c r="T50" s="53"/>
      <c r="U50" s="53"/>
      <c r="V50" s="53"/>
      <c r="W50" s="53"/>
      <c r="X50" s="53"/>
      <c r="Y50" s="53"/>
      <c r="Z50" s="53"/>
      <c r="AA50" s="53"/>
      <c r="AB50" s="53"/>
      <c r="AC50" s="53"/>
      <c r="AD50" s="53"/>
      <c r="AE50" s="53"/>
      <c r="AF50" s="53"/>
      <c r="AG50" s="53"/>
      <c r="AH50" s="53"/>
      <c r="AI50" s="53"/>
    </row>
    <row r="51" spans="1:35" ht="24" customHeight="1">
      <c r="A51" s="42"/>
      <c r="B51" s="1275"/>
      <c r="C51" s="1277"/>
      <c r="D51" s="1280">
        <v>0</v>
      </c>
      <c r="E51" s="1281"/>
      <c r="F51" s="1281"/>
      <c r="G51" s="1281"/>
      <c r="H51" s="1281"/>
      <c r="I51" s="1281"/>
      <c r="J51" s="1281"/>
      <c r="K51" s="1281"/>
      <c r="L51" s="1281"/>
      <c r="M51" s="1282"/>
      <c r="N51" s="54">
        <v>0</v>
      </c>
      <c r="O51" s="53"/>
      <c r="P51" s="53"/>
      <c r="Q51" s="53"/>
      <c r="R51" s="53"/>
      <c r="S51" s="53"/>
      <c r="T51" s="53"/>
      <c r="U51" s="53"/>
      <c r="V51" s="53"/>
      <c r="W51" s="53"/>
      <c r="X51" s="53"/>
      <c r="Y51" s="53"/>
      <c r="Z51" s="53"/>
      <c r="AA51" s="53"/>
      <c r="AB51" s="53"/>
      <c r="AC51" s="53"/>
      <c r="AD51" s="53"/>
      <c r="AE51" s="53"/>
      <c r="AF51" s="53"/>
      <c r="AG51" s="53"/>
      <c r="AH51" s="53"/>
      <c r="AI51" s="53"/>
    </row>
    <row r="52" spans="1:35" ht="41.25" customHeight="1">
      <c r="A52" s="42"/>
      <c r="B52" s="1283" t="s">
        <v>489</v>
      </c>
      <c r="C52" s="1283"/>
      <c r="D52" s="1283"/>
      <c r="E52" s="1283"/>
      <c r="F52" s="1283"/>
      <c r="G52" s="1283"/>
      <c r="H52" s="1283"/>
      <c r="I52" s="1283"/>
      <c r="J52" s="1283"/>
      <c r="K52" s="1283"/>
      <c r="L52" s="1283"/>
      <c r="M52" s="1283"/>
      <c r="N52" s="1283"/>
      <c r="O52" s="55"/>
      <c r="P52" s="55"/>
      <c r="Q52" s="55"/>
      <c r="R52" s="55"/>
      <c r="S52" s="55"/>
      <c r="T52" s="55"/>
      <c r="U52" s="55"/>
      <c r="V52" s="55"/>
      <c r="W52" s="55"/>
      <c r="X52" s="55"/>
      <c r="Y52" s="55"/>
      <c r="Z52" s="55"/>
      <c r="AA52" s="55"/>
      <c r="AB52" s="55"/>
      <c r="AC52" s="55"/>
      <c r="AD52" s="55"/>
      <c r="AE52" s="55"/>
      <c r="AF52" s="55"/>
      <c r="AG52" s="55"/>
      <c r="AH52" s="55"/>
    </row>
    <row r="53" spans="1:35" s="57" customFormat="1" ht="23.25" customHeight="1">
      <c r="A53" s="56"/>
      <c r="B53" s="1284" t="s">
        <v>43</v>
      </c>
      <c r="C53" s="1285"/>
      <c r="D53" s="1285"/>
      <c r="E53" s="1286"/>
      <c r="F53" s="1290" t="s">
        <v>44</v>
      </c>
      <c r="G53" s="1290"/>
      <c r="H53" s="1290" t="s">
        <v>45</v>
      </c>
      <c r="I53" s="1290"/>
      <c r="J53" s="1148" t="s">
        <v>46</v>
      </c>
      <c r="K53" s="1149"/>
    </row>
    <row r="54" spans="1:35" s="57" customFormat="1" ht="9" customHeight="1">
      <c r="A54" s="56"/>
      <c r="B54" s="1287"/>
      <c r="C54" s="1288"/>
      <c r="D54" s="1288"/>
      <c r="E54" s="1289"/>
      <c r="F54" s="1291"/>
      <c r="G54" s="1291"/>
      <c r="H54" s="1291"/>
      <c r="I54" s="1291"/>
      <c r="J54" s="1292"/>
      <c r="K54" s="1292"/>
    </row>
    <row r="55" spans="1:35" s="57" customFormat="1" ht="22.5" customHeight="1">
      <c r="A55" s="56"/>
      <c r="B55" s="1287"/>
      <c r="C55" s="1288"/>
      <c r="D55" s="1288"/>
      <c r="E55" s="1289"/>
      <c r="F55" s="1293">
        <v>0</v>
      </c>
      <c r="G55" s="1294"/>
      <c r="H55" s="1294">
        <v>0</v>
      </c>
      <c r="I55" s="1294"/>
      <c r="J55" s="1295">
        <v>0</v>
      </c>
      <c r="K55" s="1296"/>
    </row>
    <row r="56" spans="1:35" s="57" customFormat="1" ht="9" customHeight="1">
      <c r="A56" s="56"/>
      <c r="B56" s="58"/>
      <c r="C56" s="1297" t="s">
        <v>47</v>
      </c>
      <c r="D56" s="1298"/>
      <c r="E56" s="1299"/>
      <c r="F56" s="1303"/>
      <c r="G56" s="1303"/>
      <c r="H56" s="1303"/>
      <c r="I56" s="1303"/>
      <c r="J56" s="1304"/>
      <c r="K56" s="1304"/>
    </row>
    <row r="57" spans="1:35" s="57" customFormat="1" ht="22.5" customHeight="1">
      <c r="A57" s="56"/>
      <c r="B57" s="59"/>
      <c r="C57" s="1300"/>
      <c r="D57" s="1301"/>
      <c r="E57" s="1302"/>
      <c r="F57" s="1294">
        <v>0</v>
      </c>
      <c r="G57" s="1294"/>
      <c r="H57" s="1294">
        <v>0</v>
      </c>
      <c r="I57" s="1294"/>
      <c r="J57" s="1295">
        <v>0</v>
      </c>
      <c r="K57" s="1296"/>
    </row>
    <row r="58" spans="1:35" s="57" customFormat="1" ht="18" customHeight="1">
      <c r="A58" s="56"/>
      <c r="B58" s="1305" t="s">
        <v>48</v>
      </c>
      <c r="C58" s="1305"/>
      <c r="D58" s="1305"/>
      <c r="E58" s="1305"/>
      <c r="F58" s="1305"/>
      <c r="G58" s="1305"/>
      <c r="H58" s="1305"/>
      <c r="I58" s="1305"/>
      <c r="J58" s="1305"/>
      <c r="K58" s="1305"/>
      <c r="L58" s="1305"/>
      <c r="M58" s="1305"/>
      <c r="N58" s="1305"/>
    </row>
    <row r="59" spans="1:35" s="8" customFormat="1" ht="28.5" customHeight="1">
      <c r="B59" s="38" t="s">
        <v>49</v>
      </c>
    </row>
    <row r="60" spans="1:35" s="62" customFormat="1" ht="21" customHeight="1">
      <c r="A60" s="60"/>
      <c r="B60" s="61" t="s">
        <v>50</v>
      </c>
      <c r="E60" s="63"/>
    </row>
    <row r="61" spans="1:35" s="8" customFormat="1" ht="24.75" customHeight="1">
      <c r="B61" s="38" t="s">
        <v>51</v>
      </c>
    </row>
    <row r="62" spans="1:35" s="8" customFormat="1" ht="31.5" customHeight="1">
      <c r="A62" s="60"/>
      <c r="B62" s="1306" t="s">
        <v>52</v>
      </c>
      <c r="C62" s="1306"/>
      <c r="D62" s="1306"/>
      <c r="E62" s="1306"/>
      <c r="F62" s="1306"/>
      <c r="G62" s="1306"/>
      <c r="H62" s="1306"/>
      <c r="I62" s="1306"/>
      <c r="J62" s="1306"/>
      <c r="K62" s="1306"/>
      <c r="L62" s="1306"/>
      <c r="M62" s="1306"/>
      <c r="N62" s="1306"/>
    </row>
    <row r="63" spans="1:35" s="8" customFormat="1" ht="27.75" customHeight="1">
      <c r="B63" s="38" t="s">
        <v>479</v>
      </c>
      <c r="D63" s="38"/>
      <c r="E63" s="38"/>
      <c r="F63" s="38"/>
      <c r="G63" s="38"/>
      <c r="H63" s="38"/>
      <c r="I63" s="38"/>
      <c r="J63" s="38"/>
      <c r="K63" s="38"/>
      <c r="L63" s="38"/>
    </row>
    <row r="64" spans="1:35" s="8" customFormat="1" ht="37.15" customHeight="1">
      <c r="B64" s="1307" t="s">
        <v>480</v>
      </c>
      <c r="C64" s="1307"/>
      <c r="D64" s="1307"/>
      <c r="E64" s="1307"/>
      <c r="F64" s="300"/>
      <c r="G64" s="300"/>
      <c r="H64" s="300"/>
    </row>
    <row r="65" spans="2:34" s="8" customFormat="1" ht="9" customHeight="1">
      <c r="B65" s="1309"/>
      <c r="C65" s="1310"/>
      <c r="D65" s="1310"/>
      <c r="E65" s="1311"/>
      <c r="F65" s="301"/>
      <c r="G65" s="301"/>
      <c r="H65" s="301"/>
    </row>
    <row r="66" spans="2:34" s="8" customFormat="1" ht="22.5" customHeight="1">
      <c r="B66" s="1308">
        <v>0</v>
      </c>
      <c r="C66" s="1308"/>
      <c r="D66" s="1308"/>
      <c r="E66" s="1308"/>
      <c r="F66" s="302"/>
      <c r="G66" s="302"/>
      <c r="H66" s="302"/>
      <c r="I66" s="64"/>
      <c r="J66" s="64"/>
      <c r="K66" s="64"/>
      <c r="L66" s="64"/>
      <c r="M66" s="64"/>
      <c r="N66" s="64"/>
      <c r="O66" s="64"/>
      <c r="P66" s="64"/>
      <c r="Q66" s="64"/>
      <c r="R66" s="64"/>
      <c r="S66" s="64"/>
      <c r="T66" s="64"/>
      <c r="U66" s="64"/>
      <c r="V66" s="64"/>
    </row>
    <row r="67" spans="2:34" s="8" customFormat="1" ht="43.15" customHeight="1">
      <c r="B67" s="1199" t="s">
        <v>53</v>
      </c>
      <c r="C67" s="1199"/>
      <c r="D67" s="1199"/>
      <c r="E67" s="1199"/>
      <c r="F67" s="1199"/>
      <c r="G67" s="1199"/>
      <c r="H67" s="1199"/>
      <c r="I67" s="1199"/>
      <c r="J67" s="1199"/>
      <c r="K67" s="1199"/>
      <c r="L67" s="1199"/>
      <c r="M67" s="1199"/>
      <c r="N67" s="1199"/>
      <c r="O67" s="64"/>
      <c r="P67" s="64"/>
      <c r="Q67" s="64"/>
      <c r="R67" s="64"/>
      <c r="S67" s="64"/>
      <c r="T67" s="64"/>
      <c r="U67" s="64"/>
      <c r="V67" s="64"/>
      <c r="W67" s="64"/>
      <c r="X67" s="64"/>
      <c r="Y67" s="64"/>
      <c r="Z67" s="64"/>
      <c r="AA67" s="64"/>
      <c r="AB67" s="64"/>
      <c r="AC67" s="64"/>
      <c r="AD67" s="64"/>
      <c r="AE67" s="64"/>
      <c r="AF67" s="64"/>
      <c r="AG67" s="64"/>
      <c r="AH67" s="64"/>
    </row>
    <row r="68" spans="2:34" s="8" customFormat="1" ht="15" customHeight="1">
      <c r="B68" s="65" t="s">
        <v>15</v>
      </c>
      <c r="C68" s="20"/>
      <c r="D68" s="20"/>
      <c r="E68" s="20"/>
      <c r="F68" s="20"/>
      <c r="G68" s="20"/>
      <c r="H68" s="20"/>
      <c r="I68" s="20"/>
      <c r="J68" s="20"/>
      <c r="K68" s="20"/>
      <c r="L68" s="20"/>
      <c r="M68" s="20"/>
      <c r="N68" s="20"/>
    </row>
    <row r="69" spans="2:34" s="8" customFormat="1" ht="24.75" customHeight="1">
      <c r="B69" s="1199" t="s">
        <v>54</v>
      </c>
      <c r="C69" s="1199"/>
      <c r="D69" s="1199"/>
      <c r="E69" s="1199"/>
      <c r="F69" s="1199"/>
      <c r="G69" s="1199"/>
      <c r="H69" s="1199"/>
      <c r="I69" s="1199"/>
      <c r="J69" s="1199"/>
      <c r="K69" s="1199"/>
      <c r="L69" s="1199"/>
      <c r="M69" s="1199"/>
      <c r="N69" s="1199"/>
      <c r="O69" s="64"/>
      <c r="P69" s="64"/>
      <c r="Q69" s="64"/>
      <c r="R69" s="64"/>
      <c r="S69" s="64"/>
      <c r="T69" s="64"/>
      <c r="U69" s="64"/>
      <c r="V69" s="64"/>
      <c r="W69" s="64"/>
      <c r="X69" s="64"/>
      <c r="Y69" s="64"/>
      <c r="Z69" s="64"/>
      <c r="AA69" s="64"/>
      <c r="AB69" s="64"/>
      <c r="AC69" s="64"/>
      <c r="AD69" s="64"/>
      <c r="AE69" s="64"/>
      <c r="AF69" s="64"/>
      <c r="AG69" s="64"/>
      <c r="AH69" s="64"/>
    </row>
    <row r="106" spans="2:16" s="53" customFormat="1" ht="22.5" customHeight="1">
      <c r="B106" s="66"/>
      <c r="C106" s="67"/>
      <c r="D106" s="40"/>
      <c r="E106" s="40"/>
      <c r="F106" s="40"/>
      <c r="G106" s="40"/>
      <c r="H106" s="40"/>
      <c r="I106" s="40"/>
      <c r="J106" s="40"/>
      <c r="K106" s="40"/>
      <c r="L106" s="40"/>
      <c r="M106" s="40"/>
      <c r="N106" s="40"/>
      <c r="O106" s="40"/>
      <c r="P106" s="40"/>
    </row>
    <row r="109" spans="2:16" ht="30" customHeight="1"/>
    <row r="321" ht="65.25" customHeight="1"/>
  </sheetData>
  <sheetProtection sheet="1" objects="1" scenarios="1"/>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2">
    <dataValidation imeMode="hiragana" allowBlank="1" showInputMessage="1" showErrorMessage="1" sqref="F6:L6 F9:L9 F12:L12"/>
    <dataValidation imeMode="off" allowBlank="1" showInputMessage="1" showErrorMessage="1" sqref="F66:H66 D44:I45 F54:I57 J54:K54 M44:N45 J56:K5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showGridLines="0" view="pageBreakPreview" zoomScaleNormal="100" zoomScaleSheetLayoutView="100" workbookViewId="0"/>
  </sheetViews>
  <sheetFormatPr defaultColWidth="8.625" defaultRowHeight="18" customHeight="1"/>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2" customFormat="1" ht="18" customHeight="1">
      <c r="A1" s="70"/>
      <c r="B1" s="70"/>
      <c r="C1" s="71"/>
      <c r="V1" s="73" t="s">
        <v>55</v>
      </c>
    </row>
    <row r="2" spans="1:28" s="75" customFormat="1" ht="23.25" customHeight="1">
      <c r="A2" s="74"/>
      <c r="B2" s="1322" t="s">
        <v>56</v>
      </c>
      <c r="C2" s="1322"/>
      <c r="D2" s="1322"/>
      <c r="E2" s="1322"/>
      <c r="F2" s="1322"/>
      <c r="G2" s="1322"/>
      <c r="H2" s="1322"/>
      <c r="I2" s="1322"/>
      <c r="J2" s="1322"/>
      <c r="K2" s="1322"/>
      <c r="L2" s="1322"/>
      <c r="M2" s="1322"/>
      <c r="N2" s="1322"/>
      <c r="O2" s="1322"/>
      <c r="P2" s="1322"/>
      <c r="Q2" s="1322"/>
      <c r="R2" s="1322"/>
      <c r="S2" s="1322"/>
      <c r="T2" s="1322"/>
      <c r="U2" s="1322"/>
      <c r="V2" s="1322"/>
    </row>
    <row r="3" spans="1:28" ht="23.25" customHeight="1">
      <c r="A3" s="76" t="s">
        <v>57</v>
      </c>
      <c r="B3" s="77"/>
      <c r="C3" s="9"/>
      <c r="D3" s="9"/>
      <c r="E3" s="9"/>
      <c r="F3" s="9"/>
      <c r="G3" s="53"/>
      <c r="H3" s="78"/>
      <c r="S3" s="53"/>
      <c r="T3" s="53"/>
      <c r="U3" s="53"/>
      <c r="V3" s="53"/>
      <c r="W3" s="73"/>
      <c r="X3" s="53"/>
      <c r="Y3" s="53"/>
      <c r="Z3" s="53"/>
      <c r="AA3" s="53"/>
      <c r="AB3" s="53"/>
    </row>
    <row r="4" spans="1:28" ht="19.5" customHeight="1">
      <c r="A4" s="53"/>
      <c r="B4" s="1323" t="s">
        <v>58</v>
      </c>
      <c r="C4" s="1323"/>
      <c r="D4" s="1323"/>
      <c r="E4" s="1323"/>
      <c r="F4" s="1323"/>
      <c r="G4" s="1323"/>
      <c r="H4" s="1323"/>
      <c r="I4" s="57"/>
      <c r="J4" s="57" t="s">
        <v>59</v>
      </c>
      <c r="K4" s="947"/>
      <c r="L4" s="79"/>
      <c r="M4" s="79"/>
      <c r="N4" s="79"/>
      <c r="O4" s="79"/>
      <c r="P4" s="57"/>
      <c r="Q4" s="57"/>
      <c r="R4" s="3"/>
      <c r="S4" s="53"/>
      <c r="T4" s="53"/>
      <c r="U4" s="53"/>
      <c r="V4" s="53"/>
      <c r="W4" s="53"/>
      <c r="X4" s="53"/>
      <c r="Y4" s="53"/>
      <c r="Z4" s="53"/>
      <c r="AA4" s="53"/>
      <c r="AB4" s="53"/>
    </row>
    <row r="5" spans="1:28" s="57" customFormat="1" ht="20.25" customHeight="1">
      <c r="A5" s="80" t="s">
        <v>60</v>
      </c>
      <c r="B5" s="81"/>
      <c r="C5" s="81"/>
      <c r="D5" s="81"/>
      <c r="E5" s="81"/>
      <c r="F5" s="82" t="s">
        <v>61</v>
      </c>
      <c r="G5" s="81"/>
      <c r="H5" s="81"/>
      <c r="I5" s="81"/>
      <c r="J5" s="81"/>
      <c r="K5" s="81"/>
      <c r="L5" s="81"/>
      <c r="M5" s="81"/>
      <c r="N5" s="81"/>
      <c r="O5" s="81"/>
      <c r="P5" s="81"/>
      <c r="Q5" s="81"/>
      <c r="R5" s="81"/>
      <c r="S5" s="81"/>
      <c r="T5" s="81"/>
      <c r="U5" s="81"/>
      <c r="V5" s="81"/>
      <c r="W5" s="81"/>
    </row>
    <row r="6" spans="1:28" ht="24.75" customHeight="1">
      <c r="A6" s="83" t="s">
        <v>62</v>
      </c>
      <c r="C6" s="84"/>
      <c r="D6" s="84"/>
      <c r="E6" s="84"/>
      <c r="F6" s="82"/>
      <c r="G6" s="84"/>
      <c r="H6" s="84"/>
      <c r="I6" s="84"/>
      <c r="J6" s="84"/>
      <c r="K6" s="84"/>
      <c r="W6" s="53"/>
    </row>
    <row r="7" spans="1:28" s="57" customFormat="1" ht="25.5" customHeight="1">
      <c r="A7" s="14"/>
      <c r="B7" s="85" t="s">
        <v>63</v>
      </c>
      <c r="C7" s="1324" t="s">
        <v>64</v>
      </c>
      <c r="D7" s="1324"/>
      <c r="E7" s="1324"/>
      <c r="F7" s="1307" t="s">
        <v>65</v>
      </c>
      <c r="G7" s="1307"/>
      <c r="H7" s="1307"/>
      <c r="I7" s="1324" t="s">
        <v>66</v>
      </c>
      <c r="J7" s="1324"/>
      <c r="K7" s="1324"/>
      <c r="L7" s="1324"/>
      <c r="N7" s="1325" t="s">
        <v>67</v>
      </c>
      <c r="O7" s="1325"/>
      <c r="P7" s="1325"/>
      <c r="Q7" s="1325"/>
      <c r="R7" s="1325"/>
      <c r="S7" s="1325"/>
      <c r="T7" s="1325"/>
      <c r="U7" s="1325"/>
      <c r="V7" s="1325"/>
      <c r="W7" s="81"/>
    </row>
    <row r="8" spans="1:28" s="57" customFormat="1" ht="12" customHeight="1">
      <c r="A8" s="87"/>
      <c r="B8" s="1316" t="s">
        <v>34</v>
      </c>
      <c r="C8" s="1326"/>
      <c r="D8" s="1326"/>
      <c r="E8" s="1326"/>
      <c r="F8" s="1319"/>
      <c r="G8" s="1320"/>
      <c r="H8" s="88"/>
      <c r="I8" s="1321">
        <f t="shared" ref="I8:I13" si="0">ROUNDDOWN((INT(C8)*F8/10),0)</f>
        <v>0</v>
      </c>
      <c r="J8" s="1321"/>
      <c r="K8" s="1321"/>
      <c r="L8" s="1321"/>
      <c r="N8" s="1325"/>
      <c r="O8" s="1325"/>
      <c r="P8" s="1325"/>
      <c r="Q8" s="1325"/>
      <c r="R8" s="1325"/>
      <c r="S8" s="1325"/>
      <c r="T8" s="1325"/>
      <c r="U8" s="1325"/>
      <c r="V8" s="1325"/>
      <c r="W8" s="81"/>
    </row>
    <row r="9" spans="1:28" s="57" customFormat="1" ht="21.75" customHeight="1">
      <c r="A9" s="87"/>
      <c r="B9" s="1317"/>
      <c r="C9" s="1312"/>
      <c r="D9" s="1312"/>
      <c r="E9" s="1312"/>
      <c r="F9" s="1313">
        <v>2200</v>
      </c>
      <c r="G9" s="1314"/>
      <c r="H9" s="89" t="s">
        <v>68</v>
      </c>
      <c r="I9" s="1315">
        <f t="shared" si="0"/>
        <v>0</v>
      </c>
      <c r="J9" s="1315"/>
      <c r="K9" s="1315"/>
      <c r="L9" s="1315"/>
      <c r="N9" s="1325"/>
      <c r="O9" s="1325"/>
      <c r="P9" s="1325"/>
      <c r="Q9" s="1325"/>
      <c r="R9" s="1325"/>
      <c r="S9" s="1325"/>
      <c r="T9" s="1325"/>
      <c r="U9" s="1325"/>
      <c r="V9" s="1325"/>
      <c r="W9" s="81"/>
    </row>
    <row r="10" spans="1:28" s="57" customFormat="1" ht="12" customHeight="1">
      <c r="A10" s="87"/>
      <c r="B10" s="1316" t="s">
        <v>69</v>
      </c>
      <c r="C10" s="1318"/>
      <c r="D10" s="1318"/>
      <c r="E10" s="1318"/>
      <c r="F10" s="1319"/>
      <c r="G10" s="1320"/>
      <c r="H10" s="88"/>
      <c r="I10" s="1321">
        <f t="shared" si="0"/>
        <v>0</v>
      </c>
      <c r="J10" s="1321"/>
      <c r="K10" s="1321"/>
      <c r="L10" s="1321"/>
      <c r="N10" s="1349" t="s">
        <v>70</v>
      </c>
      <c r="O10" s="1349"/>
      <c r="P10" s="1349"/>
      <c r="Q10" s="1349"/>
      <c r="R10" s="1349"/>
      <c r="S10" s="1349"/>
      <c r="T10" s="1349"/>
      <c r="U10" s="1349"/>
      <c r="V10" s="1349"/>
      <c r="W10" s="81"/>
    </row>
    <row r="11" spans="1:28" s="57" customFormat="1" ht="21.75" customHeight="1">
      <c r="A11" s="14"/>
      <c r="B11" s="1317"/>
      <c r="C11" s="1350">
        <v>0</v>
      </c>
      <c r="D11" s="1350"/>
      <c r="E11" s="1350"/>
      <c r="F11" s="1313">
        <v>1500</v>
      </c>
      <c r="G11" s="1351"/>
      <c r="H11" s="89" t="s">
        <v>68</v>
      </c>
      <c r="I11" s="1315">
        <f t="shared" si="0"/>
        <v>0</v>
      </c>
      <c r="J11" s="1315"/>
      <c r="K11" s="1315"/>
      <c r="L11" s="1315"/>
      <c r="N11" s="1349"/>
      <c r="O11" s="1349"/>
      <c r="P11" s="1349"/>
      <c r="Q11" s="1349"/>
      <c r="R11" s="1349"/>
      <c r="S11" s="1349"/>
      <c r="T11" s="1349"/>
      <c r="U11" s="1349"/>
      <c r="V11" s="1349"/>
      <c r="W11" s="81"/>
    </row>
    <row r="12" spans="1:28" s="57" customFormat="1" ht="12" customHeight="1">
      <c r="A12" s="81"/>
      <c r="B12" s="1316" t="s">
        <v>71</v>
      </c>
      <c r="C12" s="1318"/>
      <c r="D12" s="1318"/>
      <c r="E12" s="1318"/>
      <c r="F12" s="1319"/>
      <c r="G12" s="1320"/>
      <c r="H12" s="88"/>
      <c r="I12" s="1321">
        <f t="shared" si="0"/>
        <v>0</v>
      </c>
      <c r="J12" s="1321"/>
      <c r="K12" s="1321"/>
      <c r="L12" s="1321"/>
      <c r="N12" s="1349"/>
      <c r="O12" s="1349"/>
      <c r="P12" s="1349"/>
      <c r="Q12" s="1349"/>
      <c r="R12" s="1349"/>
      <c r="S12" s="1349"/>
      <c r="T12" s="1349"/>
      <c r="U12" s="1349"/>
      <c r="V12" s="1349"/>
      <c r="W12" s="81"/>
    </row>
    <row r="13" spans="1:28" s="57" customFormat="1" ht="21.75" customHeight="1">
      <c r="A13" s="81"/>
      <c r="B13" s="1335"/>
      <c r="C13" s="1352">
        <v>0</v>
      </c>
      <c r="D13" s="1352"/>
      <c r="E13" s="1352"/>
      <c r="F13" s="1353">
        <v>180</v>
      </c>
      <c r="G13" s="1354"/>
      <c r="H13" s="90" t="s">
        <v>68</v>
      </c>
      <c r="I13" s="1327">
        <f t="shared" si="0"/>
        <v>0</v>
      </c>
      <c r="J13" s="1327"/>
      <c r="K13" s="1327"/>
      <c r="L13" s="1327"/>
      <c r="N13" s="1349"/>
      <c r="O13" s="1349"/>
      <c r="P13" s="1349"/>
      <c r="Q13" s="1349"/>
      <c r="R13" s="1349"/>
      <c r="S13" s="1349"/>
      <c r="T13" s="1349"/>
      <c r="U13" s="1349"/>
      <c r="V13" s="1349"/>
      <c r="W13" s="81"/>
    </row>
    <row r="14" spans="1:28" s="57" customFormat="1" ht="19.899999999999999" customHeight="1">
      <c r="A14" s="81"/>
      <c r="B14" s="1328" t="s">
        <v>72</v>
      </c>
      <c r="C14" s="1329"/>
      <c r="D14" s="1329"/>
      <c r="E14" s="1329"/>
      <c r="F14" s="1329"/>
      <c r="G14" s="1329"/>
      <c r="H14" s="1329"/>
      <c r="I14" s="1329"/>
      <c r="J14" s="1329"/>
      <c r="K14" s="1329"/>
      <c r="L14" s="1330"/>
      <c r="N14" s="1331" t="s">
        <v>73</v>
      </c>
      <c r="O14" s="1331"/>
      <c r="P14" s="1331"/>
      <c r="Q14" s="1331"/>
      <c r="R14" s="1331"/>
      <c r="S14" s="1331"/>
      <c r="T14" s="1332"/>
      <c r="U14" s="1333">
        <v>0</v>
      </c>
      <c r="V14" s="1334"/>
      <c r="W14" s="81"/>
    </row>
    <row r="15" spans="1:28" s="57" customFormat="1" ht="12" customHeight="1">
      <c r="A15" s="81"/>
      <c r="B15" s="1335" t="s">
        <v>74</v>
      </c>
      <c r="C15" s="1336">
        <f>INT(SUM(C8,C10,C12))</f>
        <v>0</v>
      </c>
      <c r="D15" s="1337"/>
      <c r="E15" s="1337"/>
      <c r="F15" s="1338"/>
      <c r="G15" s="1339"/>
      <c r="H15" s="1340"/>
      <c r="I15" s="1344">
        <f>SUM(I8,I10,I12)</f>
        <v>0</v>
      </c>
      <c r="J15" s="1344"/>
      <c r="K15" s="1344"/>
      <c r="L15" s="1345"/>
      <c r="N15" s="91"/>
      <c r="O15" s="91"/>
      <c r="P15" s="91"/>
      <c r="Q15" s="91"/>
      <c r="R15" s="91"/>
      <c r="S15" s="91"/>
      <c r="T15" s="91"/>
      <c r="U15" s="91"/>
      <c r="V15" s="91"/>
      <c r="W15" s="81"/>
    </row>
    <row r="16" spans="1:28" s="57" customFormat="1" ht="22.5" customHeight="1">
      <c r="A16" s="81"/>
      <c r="B16" s="1317"/>
      <c r="C16" s="1346">
        <f>INT(SUM(C9,C11,C13))</f>
        <v>0</v>
      </c>
      <c r="D16" s="1346"/>
      <c r="E16" s="1347"/>
      <c r="F16" s="1341"/>
      <c r="G16" s="1342"/>
      <c r="H16" s="1343"/>
      <c r="I16" s="1348">
        <f>SUM(I9,I11,I13)</f>
        <v>0</v>
      </c>
      <c r="J16" s="1315"/>
      <c r="K16" s="1315"/>
      <c r="L16" s="1315"/>
      <c r="W16" s="81"/>
    </row>
    <row r="17" spans="1:35" s="81" customFormat="1" ht="6.75" customHeight="1">
      <c r="B17" s="12"/>
      <c r="C17" s="92"/>
      <c r="D17" s="92"/>
      <c r="E17" s="92"/>
      <c r="F17" s="93"/>
      <c r="G17" s="93"/>
      <c r="H17" s="93"/>
      <c r="I17" s="93"/>
      <c r="J17" s="93"/>
      <c r="K17" s="94"/>
      <c r="L17" s="94"/>
      <c r="M17" s="94"/>
      <c r="N17" s="92"/>
      <c r="W17" s="12"/>
      <c r="X17" s="95"/>
      <c r="AH17" s="94"/>
    </row>
    <row r="18" spans="1:35" ht="23.25" customHeight="1">
      <c r="A18" s="83" t="s">
        <v>75</v>
      </c>
      <c r="C18" s="84"/>
      <c r="D18" s="84"/>
      <c r="E18" s="84"/>
      <c r="F18" s="84"/>
      <c r="G18" s="84"/>
      <c r="H18" s="947"/>
      <c r="I18" s="948" t="s">
        <v>1448</v>
      </c>
      <c r="J18" s="949" t="s">
        <v>1449</v>
      </c>
      <c r="K18" s="84"/>
      <c r="M18" s="53"/>
      <c r="N18" s="919"/>
      <c r="O18" s="919"/>
      <c r="P18" s="919"/>
      <c r="Q18" s="919"/>
      <c r="R18" s="919"/>
      <c r="S18" s="919"/>
      <c r="T18" s="919"/>
      <c r="U18" s="919"/>
      <c r="V18" s="919"/>
      <c r="W18" s="919"/>
      <c r="AH18" s="97"/>
      <c r="AI18" s="97"/>
    </row>
    <row r="19" spans="1:35" s="57" customFormat="1" ht="25.5" customHeight="1">
      <c r="A19" s="14"/>
      <c r="B19" s="85" t="s">
        <v>63</v>
      </c>
      <c r="C19" s="1324" t="s">
        <v>64</v>
      </c>
      <c r="D19" s="1324"/>
      <c r="E19" s="1324"/>
      <c r="F19" s="1307" t="s">
        <v>65</v>
      </c>
      <c r="G19" s="1307"/>
      <c r="H19" s="1307"/>
      <c r="I19" s="1324" t="s">
        <v>66</v>
      </c>
      <c r="J19" s="1324"/>
      <c r="K19" s="1324"/>
      <c r="L19" s="1324"/>
      <c r="N19" s="1355"/>
      <c r="O19" s="1355"/>
      <c r="P19" s="1355"/>
      <c r="Q19" s="1355"/>
      <c r="R19" s="1355"/>
      <c r="S19" s="1355"/>
      <c r="T19" s="1355"/>
      <c r="U19" s="1355"/>
      <c r="V19" s="1355"/>
      <c r="W19" s="96"/>
      <c r="X19" s="97"/>
      <c r="AH19" s="97"/>
      <c r="AI19" s="97"/>
    </row>
    <row r="20" spans="1:35" s="57" customFormat="1" ht="12" customHeight="1">
      <c r="A20" s="87"/>
      <c r="B20" s="1316" t="s">
        <v>34</v>
      </c>
      <c r="C20" s="1356"/>
      <c r="D20" s="1356"/>
      <c r="E20" s="1356"/>
      <c r="F20" s="1357"/>
      <c r="G20" s="1358"/>
      <c r="H20" s="98"/>
      <c r="I20" s="1359">
        <f t="shared" ref="I20:I25" si="1">ROUNDDOWN((INT(C20)*F20/10),0)</f>
        <v>0</v>
      </c>
      <c r="J20" s="1359"/>
      <c r="K20" s="1359"/>
      <c r="L20" s="1359"/>
      <c r="N20" s="1355"/>
      <c r="O20" s="1355"/>
      <c r="P20" s="1355"/>
      <c r="Q20" s="1355"/>
      <c r="R20" s="1355"/>
      <c r="S20" s="1355"/>
      <c r="T20" s="1355"/>
      <c r="U20" s="1355"/>
      <c r="V20" s="1355"/>
    </row>
    <row r="21" spans="1:35" s="57" customFormat="1" ht="22.5" customHeight="1">
      <c r="A21" s="87"/>
      <c r="B21" s="1317"/>
      <c r="C21" s="1360">
        <v>0</v>
      </c>
      <c r="D21" s="1360"/>
      <c r="E21" s="1360"/>
      <c r="F21" s="1361">
        <f>IF(OR(H18=1,H18=2,H18=3),1800,1300)</f>
        <v>1300</v>
      </c>
      <c r="G21" s="1362"/>
      <c r="H21" s="99" t="s">
        <v>68</v>
      </c>
      <c r="I21" s="1363">
        <f t="shared" si="1"/>
        <v>0</v>
      </c>
      <c r="J21" s="1363"/>
      <c r="K21" s="1363"/>
      <c r="L21" s="1363"/>
      <c r="N21" s="1200"/>
      <c r="O21" s="1200"/>
      <c r="P21" s="1200"/>
      <c r="Q21" s="1200"/>
      <c r="R21" s="1200"/>
      <c r="S21" s="1200"/>
      <c r="T21" s="1200"/>
      <c r="U21" s="1200"/>
      <c r="V21" s="1200"/>
    </row>
    <row r="22" spans="1:35" s="57" customFormat="1" ht="12" customHeight="1">
      <c r="A22" s="87"/>
      <c r="B22" s="1316" t="s">
        <v>69</v>
      </c>
      <c r="C22" s="1356"/>
      <c r="D22" s="1356"/>
      <c r="E22" s="1356"/>
      <c r="F22" s="1357"/>
      <c r="G22" s="1358"/>
      <c r="H22" s="98"/>
      <c r="I22" s="1359">
        <f t="shared" si="1"/>
        <v>0</v>
      </c>
      <c r="J22" s="1359"/>
      <c r="K22" s="1359"/>
      <c r="L22" s="1359"/>
      <c r="N22" s="1200"/>
      <c r="O22" s="1200"/>
      <c r="P22" s="1200"/>
      <c r="Q22" s="1200"/>
      <c r="R22" s="1200"/>
      <c r="S22" s="1200"/>
      <c r="T22" s="1200"/>
      <c r="U22" s="1200"/>
      <c r="V22" s="1200"/>
    </row>
    <row r="23" spans="1:35" s="57" customFormat="1" ht="22.5" customHeight="1">
      <c r="A23" s="14"/>
      <c r="B23" s="1317"/>
      <c r="C23" s="1364">
        <v>0</v>
      </c>
      <c r="D23" s="1365"/>
      <c r="E23" s="1366"/>
      <c r="F23" s="1367">
        <f>IF(H18=1,1080,800)</f>
        <v>800</v>
      </c>
      <c r="G23" s="1368"/>
      <c r="H23" s="99" t="s">
        <v>68</v>
      </c>
      <c r="I23" s="1369">
        <f t="shared" si="1"/>
        <v>0</v>
      </c>
      <c r="J23" s="1370"/>
      <c r="K23" s="1370"/>
      <c r="L23" s="1371"/>
      <c r="N23" s="1200"/>
      <c r="O23" s="1200"/>
      <c r="P23" s="1200"/>
      <c r="Q23" s="1200"/>
      <c r="R23" s="1200"/>
      <c r="S23" s="1200"/>
      <c r="T23" s="1200"/>
      <c r="U23" s="1200"/>
      <c r="V23" s="1200"/>
      <c r="W23" s="100"/>
    </row>
    <row r="24" spans="1:35" s="57" customFormat="1" ht="12" customHeight="1">
      <c r="A24" s="81"/>
      <c r="B24" s="1316" t="s">
        <v>71</v>
      </c>
      <c r="C24" s="1356"/>
      <c r="D24" s="1356"/>
      <c r="E24" s="1356"/>
      <c r="F24" s="1357"/>
      <c r="G24" s="1358"/>
      <c r="H24" s="98"/>
      <c r="I24" s="1359">
        <f t="shared" si="1"/>
        <v>0</v>
      </c>
      <c r="J24" s="1359"/>
      <c r="K24" s="1359"/>
      <c r="L24" s="1359"/>
      <c r="N24" s="81"/>
      <c r="O24" s="81"/>
      <c r="P24" s="81"/>
      <c r="Q24" s="81"/>
      <c r="R24" s="81"/>
      <c r="S24" s="81"/>
      <c r="T24" s="81"/>
      <c r="U24" s="81"/>
      <c r="V24" s="81"/>
      <c r="W24" s="101"/>
    </row>
    <row r="25" spans="1:35" s="57" customFormat="1" ht="22.5" customHeight="1">
      <c r="A25" s="81"/>
      <c r="B25" s="1335"/>
      <c r="C25" s="1388">
        <v>0</v>
      </c>
      <c r="D25" s="1388"/>
      <c r="E25" s="1388"/>
      <c r="F25" s="1389">
        <f>IF(H18=1,180,120)</f>
        <v>120</v>
      </c>
      <c r="G25" s="1390"/>
      <c r="H25" s="102" t="s">
        <v>68</v>
      </c>
      <c r="I25" s="1391">
        <f t="shared" si="1"/>
        <v>0</v>
      </c>
      <c r="J25" s="1391"/>
      <c r="K25" s="1391"/>
      <c r="L25" s="1391"/>
      <c r="N25" s="1200"/>
      <c r="O25" s="1200"/>
      <c r="P25" s="1200"/>
      <c r="Q25" s="1200"/>
      <c r="R25" s="1200"/>
      <c r="S25" s="1200"/>
      <c r="T25" s="1200"/>
      <c r="U25" s="1200"/>
      <c r="V25" s="1200"/>
      <c r="W25" s="100"/>
      <c r="AG25" s="103"/>
    </row>
    <row r="26" spans="1:35" s="57" customFormat="1" ht="18" customHeight="1">
      <c r="A26" s="81"/>
      <c r="B26" s="1328" t="s">
        <v>76</v>
      </c>
      <c r="C26" s="1329"/>
      <c r="D26" s="1329"/>
      <c r="E26" s="1329"/>
      <c r="F26" s="1329"/>
      <c r="G26" s="1329"/>
      <c r="H26" s="1329"/>
      <c r="I26" s="1329"/>
      <c r="J26" s="1329"/>
      <c r="K26" s="1329"/>
      <c r="L26" s="1330"/>
      <c r="N26" s="1200"/>
      <c r="O26" s="1200"/>
      <c r="P26" s="1200"/>
      <c r="Q26" s="1200"/>
      <c r="R26" s="1200"/>
      <c r="S26" s="1200"/>
      <c r="T26" s="1200"/>
      <c r="U26" s="1200"/>
      <c r="V26" s="1200"/>
      <c r="W26" s="96"/>
      <c r="AG26" s="103"/>
    </row>
    <row r="27" spans="1:35" s="57" customFormat="1" ht="12" customHeight="1">
      <c r="A27" s="81"/>
      <c r="B27" s="1335" t="s">
        <v>74</v>
      </c>
      <c r="C27" s="1377">
        <f>INT(SUM(C20+C22+C24))</f>
        <v>0</v>
      </c>
      <c r="D27" s="1378"/>
      <c r="E27" s="1379"/>
      <c r="F27" s="1380"/>
      <c r="G27" s="1381"/>
      <c r="H27" s="1382"/>
      <c r="I27" s="1359">
        <f>SUM(I20,I22,I24)</f>
        <v>0</v>
      </c>
      <c r="J27" s="1359"/>
      <c r="K27" s="1359"/>
      <c r="L27" s="1359"/>
      <c r="N27" s="1200"/>
      <c r="O27" s="1200"/>
      <c r="P27" s="1200"/>
      <c r="Q27" s="1200"/>
      <c r="R27" s="1200"/>
      <c r="S27" s="1200"/>
      <c r="T27" s="1200"/>
      <c r="U27" s="1200"/>
      <c r="V27" s="1200"/>
    </row>
    <row r="28" spans="1:35" s="57" customFormat="1" ht="22.5" customHeight="1">
      <c r="A28" s="81"/>
      <c r="B28" s="1317"/>
      <c r="C28" s="1386">
        <f>INT(SUM(C21,C23,C25))</f>
        <v>0</v>
      </c>
      <c r="D28" s="1386"/>
      <c r="E28" s="1387"/>
      <c r="F28" s="1383"/>
      <c r="G28" s="1384"/>
      <c r="H28" s="1385"/>
      <c r="I28" s="1371">
        <f>SUM(I21,I23,I25)</f>
        <v>0</v>
      </c>
      <c r="J28" s="1363"/>
      <c r="K28" s="1363"/>
      <c r="L28" s="1363"/>
      <c r="N28" s="1200"/>
      <c r="O28" s="1200"/>
      <c r="P28" s="1200"/>
      <c r="Q28" s="1200"/>
      <c r="R28" s="1200"/>
      <c r="S28" s="1200"/>
      <c r="T28" s="1200"/>
      <c r="U28" s="1200"/>
      <c r="V28" s="1200"/>
      <c r="W28" s="81"/>
    </row>
    <row r="29" spans="1:35" s="57" customFormat="1" ht="6.75" customHeight="1">
      <c r="A29" s="81"/>
      <c r="B29" s="12"/>
      <c r="C29" s="92"/>
      <c r="D29" s="92"/>
      <c r="E29" s="92"/>
      <c r="F29" s="104"/>
      <c r="G29" s="104"/>
      <c r="H29" s="104"/>
      <c r="I29" s="94"/>
      <c r="J29" s="105"/>
      <c r="K29" s="94"/>
      <c r="L29" s="94"/>
      <c r="W29" s="81"/>
    </row>
    <row r="30" spans="1:35" ht="22.5" customHeight="1">
      <c r="A30" s="83" t="s">
        <v>77</v>
      </c>
      <c r="C30" s="84"/>
      <c r="D30" s="84"/>
      <c r="E30" s="84"/>
      <c r="F30" s="84"/>
      <c r="G30" s="84"/>
      <c r="H30" s="84"/>
      <c r="I30" s="84"/>
      <c r="J30" s="84"/>
      <c r="K30" s="84"/>
      <c r="M30" s="53"/>
      <c r="W30" s="53"/>
    </row>
    <row r="31" spans="1:35" s="57" customFormat="1" ht="25.5" customHeight="1">
      <c r="A31" s="14"/>
      <c r="B31" s="85" t="s">
        <v>63</v>
      </c>
      <c r="C31" s="1324" t="s">
        <v>64</v>
      </c>
      <c r="D31" s="1324"/>
      <c r="E31" s="1324"/>
      <c r="F31" s="1307" t="s">
        <v>65</v>
      </c>
      <c r="G31" s="1307"/>
      <c r="H31" s="1307"/>
      <c r="I31" s="1324" t="s">
        <v>78</v>
      </c>
      <c r="J31" s="1324"/>
      <c r="K31" s="1324"/>
      <c r="L31" s="1324"/>
      <c r="N31" s="1372" t="s">
        <v>79</v>
      </c>
      <c r="O31" s="1372"/>
      <c r="P31" s="1372"/>
      <c r="Q31" s="1372"/>
      <c r="R31" s="1372"/>
      <c r="S31" s="1372"/>
      <c r="T31" s="1372"/>
      <c r="U31" s="1372"/>
      <c r="V31" s="1372"/>
      <c r="W31" s="97"/>
      <c r="X31" s="97"/>
      <c r="Y31" s="97"/>
      <c r="AA31" s="97"/>
      <c r="AB31" s="97"/>
    </row>
    <row r="32" spans="1:35" s="57" customFormat="1" ht="12" customHeight="1">
      <c r="A32" s="87"/>
      <c r="B32" s="1316" t="s">
        <v>34</v>
      </c>
      <c r="C32" s="1318"/>
      <c r="D32" s="1318"/>
      <c r="E32" s="1318"/>
      <c r="F32" s="1319"/>
      <c r="G32" s="1320"/>
      <c r="H32" s="106"/>
      <c r="I32" s="1373">
        <f t="shared" ref="I32:I37" si="2">ROUNDDOWN((INT(C32)*F32/10),0)</f>
        <v>0</v>
      </c>
      <c r="J32" s="1374"/>
      <c r="K32" s="1374"/>
      <c r="L32" s="1375"/>
      <c r="N32" s="1372"/>
      <c r="O32" s="1372"/>
      <c r="P32" s="1372"/>
      <c r="Q32" s="1372"/>
      <c r="R32" s="1372"/>
      <c r="S32" s="1372"/>
      <c r="T32" s="1372"/>
      <c r="U32" s="1372"/>
      <c r="V32" s="1372"/>
      <c r="W32" s="96"/>
    </row>
    <row r="33" spans="1:28" s="57" customFormat="1" ht="22.5" customHeight="1">
      <c r="A33" s="87"/>
      <c r="B33" s="1317"/>
      <c r="C33" s="1376">
        <v>0</v>
      </c>
      <c r="D33" s="1251"/>
      <c r="E33" s="1252"/>
      <c r="F33" s="1361">
        <v>4400</v>
      </c>
      <c r="G33" s="1362"/>
      <c r="H33" s="107" t="s">
        <v>68</v>
      </c>
      <c r="I33" s="1392">
        <f t="shared" si="2"/>
        <v>0</v>
      </c>
      <c r="J33" s="1393"/>
      <c r="K33" s="1393"/>
      <c r="L33" s="1348"/>
      <c r="N33" s="1372"/>
      <c r="O33" s="1372"/>
      <c r="P33" s="1372"/>
      <c r="Q33" s="1372"/>
      <c r="R33" s="1372"/>
      <c r="S33" s="1372"/>
      <c r="T33" s="1372"/>
      <c r="U33" s="1372"/>
      <c r="V33" s="1372"/>
      <c r="W33" s="96"/>
    </row>
    <row r="34" spans="1:28" s="57" customFormat="1" ht="12" customHeight="1">
      <c r="A34" s="87"/>
      <c r="B34" s="1316" t="s">
        <v>69</v>
      </c>
      <c r="C34" s="1318"/>
      <c r="D34" s="1318"/>
      <c r="E34" s="1318"/>
      <c r="F34" s="1319"/>
      <c r="G34" s="1320"/>
      <c r="H34" s="106"/>
      <c r="I34" s="1373">
        <f t="shared" si="2"/>
        <v>0</v>
      </c>
      <c r="J34" s="1374"/>
      <c r="K34" s="1374"/>
      <c r="L34" s="1375"/>
      <c r="N34" s="1372"/>
      <c r="O34" s="1372"/>
      <c r="P34" s="1372"/>
      <c r="Q34" s="1372"/>
      <c r="R34" s="1372"/>
      <c r="S34" s="1372"/>
      <c r="T34" s="1372"/>
      <c r="U34" s="1372"/>
      <c r="V34" s="1372"/>
      <c r="W34" s="96"/>
    </row>
    <row r="35" spans="1:28" s="57" customFormat="1" ht="22.5" customHeight="1">
      <c r="A35" s="14"/>
      <c r="B35" s="1317"/>
      <c r="C35" s="1376">
        <v>0</v>
      </c>
      <c r="D35" s="1251"/>
      <c r="E35" s="1252"/>
      <c r="F35" s="1361">
        <v>2000</v>
      </c>
      <c r="G35" s="1362"/>
      <c r="H35" s="107" t="s">
        <v>68</v>
      </c>
      <c r="I35" s="1392">
        <f t="shared" si="2"/>
        <v>0</v>
      </c>
      <c r="J35" s="1393"/>
      <c r="K35" s="1393"/>
      <c r="L35" s="1348"/>
      <c r="N35" s="1372" t="s">
        <v>468</v>
      </c>
      <c r="O35" s="1372"/>
      <c r="P35" s="1372"/>
      <c r="Q35" s="1372"/>
      <c r="R35" s="1372"/>
      <c r="S35" s="1372"/>
      <c r="T35" s="1372"/>
      <c r="U35" s="1372"/>
      <c r="V35" s="1372"/>
      <c r="W35" s="96"/>
    </row>
    <row r="36" spans="1:28" s="57" customFormat="1" ht="12" customHeight="1">
      <c r="A36" s="81"/>
      <c r="B36" s="1316" t="s">
        <v>71</v>
      </c>
      <c r="C36" s="1318"/>
      <c r="D36" s="1318"/>
      <c r="E36" s="1318"/>
      <c r="F36" s="1319"/>
      <c r="G36" s="1320"/>
      <c r="H36" s="106"/>
      <c r="I36" s="1321">
        <f t="shared" si="2"/>
        <v>0</v>
      </c>
      <c r="J36" s="1321"/>
      <c r="K36" s="1321"/>
      <c r="L36" s="1321"/>
      <c r="N36" s="1372"/>
      <c r="O36" s="1372"/>
      <c r="P36" s="1372"/>
      <c r="Q36" s="1372"/>
      <c r="R36" s="1372"/>
      <c r="S36" s="1372"/>
      <c r="T36" s="1372"/>
      <c r="U36" s="1372"/>
      <c r="V36" s="1372"/>
      <c r="W36" s="97"/>
    </row>
    <row r="37" spans="1:28" s="57" customFormat="1" ht="22.5" customHeight="1">
      <c r="A37" s="81"/>
      <c r="B37" s="1335"/>
      <c r="C37" s="1404">
        <v>0</v>
      </c>
      <c r="D37" s="1405"/>
      <c r="E37" s="1406"/>
      <c r="F37" s="1407">
        <v>400</v>
      </c>
      <c r="G37" s="1408"/>
      <c r="H37" s="108" t="s">
        <v>68</v>
      </c>
      <c r="I37" s="1327">
        <f t="shared" si="2"/>
        <v>0</v>
      </c>
      <c r="J37" s="1327"/>
      <c r="K37" s="1327"/>
      <c r="L37" s="1327"/>
      <c r="N37" s="1372"/>
      <c r="O37" s="1372"/>
      <c r="P37" s="1372"/>
      <c r="Q37" s="1372"/>
      <c r="R37" s="1372"/>
      <c r="S37" s="1372"/>
      <c r="T37" s="1372"/>
      <c r="U37" s="1372"/>
      <c r="V37" s="1372"/>
      <c r="W37" s="97"/>
    </row>
    <row r="38" spans="1:28" s="57" customFormat="1" ht="16.5" customHeight="1">
      <c r="A38" s="81"/>
      <c r="B38" s="1328" t="s">
        <v>76</v>
      </c>
      <c r="C38" s="1329"/>
      <c r="D38" s="1329"/>
      <c r="E38" s="1329"/>
      <c r="F38" s="1329"/>
      <c r="G38" s="1329"/>
      <c r="H38" s="1329"/>
      <c r="I38" s="1329"/>
      <c r="J38" s="1329"/>
      <c r="K38" s="1329"/>
      <c r="L38" s="1330"/>
      <c r="N38" s="1199" t="s">
        <v>467</v>
      </c>
      <c r="O38" s="1199"/>
      <c r="P38" s="1199"/>
      <c r="Q38" s="1199"/>
      <c r="R38" s="1199"/>
      <c r="S38" s="1199"/>
      <c r="T38" s="1199"/>
      <c r="U38" s="57" t="s">
        <v>59</v>
      </c>
      <c r="V38" s="307"/>
      <c r="W38" s="97"/>
      <c r="X38" s="81"/>
      <c r="Y38" s="81"/>
    </row>
    <row r="39" spans="1:28" s="57" customFormat="1" ht="12" customHeight="1">
      <c r="A39" s="81"/>
      <c r="B39" s="1335" t="s">
        <v>74</v>
      </c>
      <c r="C39" s="1336">
        <f>INT(SUM(C32,C34,C36))</f>
        <v>0</v>
      </c>
      <c r="D39" s="1337"/>
      <c r="E39" s="1337"/>
      <c r="F39" s="1394"/>
      <c r="G39" s="1395"/>
      <c r="H39" s="1396"/>
      <c r="I39" s="1400">
        <f>SUM(I32,I34,I36)</f>
        <v>0</v>
      </c>
      <c r="J39" s="1401"/>
      <c r="K39" s="1401"/>
      <c r="L39" s="1402"/>
      <c r="N39" s="1199"/>
      <c r="O39" s="1199"/>
      <c r="P39" s="1199"/>
      <c r="Q39" s="1199"/>
      <c r="R39" s="1199"/>
      <c r="S39" s="1199"/>
      <c r="T39" s="1199"/>
      <c r="U39" s="296"/>
      <c r="V39" s="297"/>
      <c r="W39" s="97"/>
    </row>
    <row r="40" spans="1:28" s="57" customFormat="1" ht="22.5" customHeight="1">
      <c r="A40" s="81"/>
      <c r="B40" s="1317"/>
      <c r="C40" s="1347">
        <f>INT(SUM(C33,C35,C37))</f>
        <v>0</v>
      </c>
      <c r="D40" s="1403"/>
      <c r="E40" s="1403"/>
      <c r="F40" s="1397"/>
      <c r="G40" s="1398"/>
      <c r="H40" s="1399"/>
      <c r="I40" s="1348">
        <f>SUM(I33,I35,I37)</f>
        <v>0</v>
      </c>
      <c r="J40" s="1315"/>
      <c r="K40" s="1315"/>
      <c r="L40" s="1315"/>
      <c r="N40" s="1458" t="s">
        <v>466</v>
      </c>
      <c r="O40" s="1458"/>
      <c r="P40" s="1458"/>
      <c r="Q40" s="1458"/>
      <c r="R40" s="1458"/>
      <c r="S40" s="1557">
        <f>IF(V38="○",E47*2000000,0)</f>
        <v>0</v>
      </c>
      <c r="T40" s="1557"/>
      <c r="U40" s="1557"/>
      <c r="V40" s="1557"/>
      <c r="W40" s="81"/>
    </row>
    <row r="41" spans="1:28" s="57" customFormat="1" ht="8.25" customHeight="1">
      <c r="A41" s="81"/>
      <c r="B41" s="12"/>
      <c r="C41" s="92"/>
      <c r="D41" s="92"/>
      <c r="E41" s="92"/>
      <c r="F41" s="104"/>
      <c r="G41" s="104"/>
      <c r="H41" s="104"/>
      <c r="I41" s="94"/>
      <c r="J41" s="94"/>
      <c r="K41" s="94"/>
      <c r="L41" s="94"/>
      <c r="N41" s="109"/>
      <c r="O41" s="109"/>
      <c r="P41" s="109"/>
      <c r="Q41" s="109"/>
      <c r="R41" s="109"/>
    </row>
    <row r="42" spans="1:28" s="57" customFormat="1" ht="19.5" customHeight="1">
      <c r="A42" s="27" t="s">
        <v>80</v>
      </c>
      <c r="O42" s="26"/>
      <c r="P42" s="26"/>
      <c r="Q42" s="26"/>
      <c r="R42" s="26"/>
      <c r="S42" s="26"/>
      <c r="T42" s="26"/>
      <c r="U42" s="26"/>
      <c r="V42" s="26"/>
      <c r="W42" s="26"/>
    </row>
    <row r="43" spans="1:28" s="57" customFormat="1" ht="25.5" customHeight="1">
      <c r="B43" s="43"/>
      <c r="C43" s="44"/>
      <c r="D43" s="44"/>
      <c r="E43" s="1148" t="s">
        <v>81</v>
      </c>
      <c r="F43" s="1424"/>
      <c r="G43" s="1424"/>
      <c r="H43" s="1424"/>
      <c r="I43" s="1149"/>
      <c r="J43" s="1290" t="s">
        <v>82</v>
      </c>
      <c r="K43" s="1290"/>
      <c r="L43" s="1290"/>
      <c r="M43" s="1290"/>
      <c r="N43" s="1425"/>
      <c r="O43" s="1426" t="s">
        <v>83</v>
      </c>
      <c r="P43" s="1200"/>
      <c r="Q43" s="1200"/>
      <c r="R43" s="1200"/>
      <c r="S43" s="1200"/>
      <c r="T43" s="1200"/>
      <c r="U43" s="1200"/>
      <c r="V43" s="1200"/>
      <c r="W43" s="26"/>
    </row>
    <row r="44" spans="1:28" s="57" customFormat="1" ht="25.5" customHeight="1">
      <c r="B44" s="1427" t="s">
        <v>84</v>
      </c>
      <c r="C44" s="1428"/>
      <c r="D44" s="1429"/>
      <c r="E44" s="110"/>
      <c r="F44" s="306" t="s">
        <v>469</v>
      </c>
      <c r="G44" s="1064"/>
      <c r="H44" s="111" t="s">
        <v>85</v>
      </c>
      <c r="I44" s="111"/>
      <c r="J44" s="110"/>
      <c r="K44" s="306" t="s">
        <v>469</v>
      </c>
      <c r="L44" s="1064"/>
      <c r="M44" s="111" t="s">
        <v>85</v>
      </c>
      <c r="N44" s="112"/>
      <c r="O44" s="1426"/>
      <c r="P44" s="1200"/>
      <c r="Q44" s="1200"/>
      <c r="R44" s="1200"/>
      <c r="S44" s="1200"/>
      <c r="T44" s="1200"/>
      <c r="U44" s="1200"/>
      <c r="V44" s="1200"/>
      <c r="W44" s="26"/>
    </row>
    <row r="45" spans="1:28" s="57" customFormat="1" ht="14.25" customHeight="1">
      <c r="B45" s="3"/>
      <c r="C45" s="3"/>
      <c r="D45" s="3"/>
      <c r="E45" s="81"/>
      <c r="F45" s="113"/>
      <c r="G45" s="114"/>
      <c r="H45" s="14"/>
      <c r="I45" s="14"/>
      <c r="J45" s="81"/>
      <c r="K45" s="113"/>
      <c r="L45" s="114"/>
      <c r="M45" s="14"/>
      <c r="N45" s="81"/>
      <c r="O45" s="100"/>
      <c r="P45" s="100"/>
      <c r="Q45" s="100"/>
      <c r="R45" s="100"/>
      <c r="S45" s="100"/>
      <c r="T45" s="100"/>
      <c r="U45" s="100"/>
      <c r="V45" s="100"/>
      <c r="W45" s="26"/>
    </row>
    <row r="46" spans="1:28" s="57" customFormat="1" ht="18" customHeight="1">
      <c r="A46" s="81"/>
      <c r="B46" s="115" t="s">
        <v>86</v>
      </c>
      <c r="C46" s="116"/>
      <c r="D46" s="116"/>
      <c r="E46" s="116"/>
      <c r="F46" s="117"/>
      <c r="G46" s="117"/>
      <c r="H46" s="117"/>
      <c r="I46" s="117"/>
      <c r="J46" s="117"/>
      <c r="K46" s="118"/>
      <c r="L46" s="118"/>
      <c r="M46" s="118"/>
      <c r="N46" s="119"/>
      <c r="O46" s="119"/>
      <c r="P46" s="119"/>
      <c r="Q46" s="119"/>
      <c r="R46" s="119"/>
      <c r="S46" s="119"/>
      <c r="T46" s="119"/>
      <c r="U46" s="119"/>
      <c r="V46" s="120"/>
      <c r="W46" s="81"/>
    </row>
    <row r="47" spans="1:28" s="57" customFormat="1" ht="21" customHeight="1">
      <c r="A47" s="81"/>
      <c r="B47" s="121" t="s">
        <v>87</v>
      </c>
      <c r="C47" s="81"/>
      <c r="D47" s="81"/>
      <c r="E47" s="1430">
        <v>0</v>
      </c>
      <c r="F47" s="1430"/>
      <c r="G47" s="1430"/>
      <c r="H47" s="122"/>
      <c r="I47" s="122"/>
      <c r="J47" s="122"/>
      <c r="K47" s="14"/>
      <c r="L47" s="81"/>
      <c r="M47" s="81"/>
      <c r="N47" s="81"/>
      <c r="O47" s="81"/>
      <c r="P47" s="81"/>
      <c r="Q47" s="81"/>
      <c r="R47" s="81"/>
      <c r="S47" s="81"/>
      <c r="T47" s="81"/>
      <c r="U47" s="81"/>
      <c r="V47" s="123"/>
      <c r="W47" s="124"/>
      <c r="X47" s="125"/>
      <c r="Y47" s="125"/>
      <c r="Z47" s="125"/>
      <c r="AA47" s="125"/>
      <c r="AB47" s="125"/>
    </row>
    <row r="48" spans="1:28" s="57" customFormat="1" ht="6.75" customHeight="1">
      <c r="A48" s="81"/>
      <c r="B48" s="121"/>
      <c r="C48" s="81"/>
      <c r="D48" s="81"/>
      <c r="E48" s="126"/>
      <c r="F48" s="122"/>
      <c r="G48" s="122"/>
      <c r="H48" s="122"/>
      <c r="I48" s="122"/>
      <c r="J48" s="122"/>
      <c r="K48" s="14"/>
      <c r="L48" s="81"/>
      <c r="M48" s="81"/>
      <c r="N48" s="81"/>
      <c r="O48" s="81"/>
      <c r="P48" s="81"/>
      <c r="Q48" s="81"/>
      <c r="R48" s="81"/>
      <c r="S48" s="81"/>
      <c r="T48" s="81"/>
      <c r="U48" s="81"/>
      <c r="V48" s="123"/>
      <c r="W48" s="124"/>
      <c r="X48" s="125"/>
      <c r="Y48" s="125"/>
      <c r="Z48" s="125"/>
      <c r="AA48" s="125"/>
      <c r="AB48" s="125"/>
    </row>
    <row r="49" spans="1:28" s="57" customFormat="1" ht="16.5" customHeight="1">
      <c r="A49" s="81"/>
      <c r="B49" s="127" t="s">
        <v>88</v>
      </c>
      <c r="C49" s="81"/>
      <c r="D49" s="81"/>
      <c r="E49" s="1065"/>
      <c r="F49" s="79" t="s">
        <v>89</v>
      </c>
      <c r="G49" s="81"/>
      <c r="H49" s="81"/>
      <c r="I49" s="1065"/>
      <c r="J49" s="81" t="s">
        <v>90</v>
      </c>
      <c r="K49" s="81"/>
      <c r="L49" s="81"/>
      <c r="M49" s="1065"/>
      <c r="N49" s="81" t="s">
        <v>91</v>
      </c>
      <c r="O49" s="81"/>
      <c r="P49" s="81"/>
      <c r="Q49" s="1065"/>
      <c r="R49" s="79" t="s">
        <v>92</v>
      </c>
      <c r="S49" s="81"/>
      <c r="T49" s="81"/>
      <c r="U49" s="81"/>
      <c r="V49" s="123"/>
      <c r="W49" s="124"/>
      <c r="X49" s="125"/>
      <c r="Y49" s="125"/>
      <c r="Z49" s="125"/>
      <c r="AA49" s="125"/>
      <c r="AB49" s="125"/>
    </row>
    <row r="50" spans="1:28" s="57" customFormat="1" ht="6.75" customHeight="1">
      <c r="A50" s="81"/>
      <c r="B50" s="121"/>
      <c r="C50" s="81"/>
      <c r="D50" s="81"/>
      <c r="E50" s="128"/>
      <c r="F50" s="122"/>
      <c r="G50" s="122"/>
      <c r="H50" s="122"/>
      <c r="I50" s="122"/>
      <c r="J50" s="122"/>
      <c r="K50" s="14"/>
      <c r="L50" s="81"/>
      <c r="M50" s="81"/>
      <c r="N50" s="81"/>
      <c r="O50" s="81"/>
      <c r="P50" s="81"/>
      <c r="Q50" s="81"/>
      <c r="R50" s="81"/>
      <c r="S50" s="81"/>
      <c r="T50" s="81"/>
      <c r="U50" s="81"/>
      <c r="V50" s="123"/>
      <c r="W50" s="124"/>
      <c r="X50" s="125"/>
      <c r="Y50" s="125"/>
      <c r="Z50" s="125"/>
      <c r="AA50" s="125"/>
      <c r="AB50" s="125"/>
    </row>
    <row r="51" spans="1:28" s="57" customFormat="1" ht="16.5" customHeight="1">
      <c r="A51" s="81"/>
      <c r="B51" s="127" t="s">
        <v>470</v>
      </c>
      <c r="C51" s="81"/>
      <c r="D51" s="81"/>
      <c r="E51" s="81"/>
      <c r="F51" s="81"/>
      <c r="G51" s="1065"/>
      <c r="H51" s="81" t="s">
        <v>93</v>
      </c>
      <c r="I51" s="3"/>
      <c r="J51" s="1065"/>
      <c r="K51" s="81" t="s">
        <v>94</v>
      </c>
      <c r="L51" s="81"/>
      <c r="M51" s="1065"/>
      <c r="N51" s="298" t="s">
        <v>95</v>
      </c>
      <c r="O51" s="298"/>
      <c r="P51" s="1065"/>
      <c r="Q51" s="298" t="s">
        <v>96</v>
      </c>
      <c r="R51" s="298"/>
      <c r="S51" s="298"/>
      <c r="T51" s="298"/>
      <c r="U51" s="298"/>
      <c r="V51" s="123"/>
      <c r="W51" s="125"/>
      <c r="X51" s="125"/>
      <c r="Y51" s="124"/>
      <c r="Z51" s="125"/>
      <c r="AA51" s="125"/>
      <c r="AB51" s="125"/>
    </row>
    <row r="52" spans="1:28" s="57" customFormat="1" ht="6.75" customHeight="1">
      <c r="A52" s="81"/>
      <c r="B52" s="121"/>
      <c r="C52" s="81"/>
      <c r="D52" s="81"/>
      <c r="E52" s="122"/>
      <c r="F52" s="122"/>
      <c r="G52" s="122"/>
      <c r="H52" s="14"/>
      <c r="I52" s="122"/>
      <c r="J52" s="81"/>
      <c r="K52" s="81"/>
      <c r="L52" s="81"/>
      <c r="M52" s="81"/>
      <c r="N52" s="81"/>
      <c r="O52" s="81"/>
      <c r="P52" s="81"/>
      <c r="Q52" s="81"/>
      <c r="R52" s="81"/>
      <c r="S52" s="81"/>
      <c r="T52" s="81"/>
      <c r="U52" s="81"/>
      <c r="V52" s="123"/>
      <c r="W52" s="124"/>
      <c r="X52" s="125"/>
      <c r="Y52" s="125"/>
      <c r="Z52" s="125"/>
      <c r="AA52" s="125"/>
      <c r="AB52" s="125"/>
    </row>
    <row r="53" spans="1:28" ht="16.5" customHeight="1">
      <c r="A53" s="53"/>
      <c r="B53" s="127"/>
      <c r="C53" s="14"/>
      <c r="D53" s="14"/>
      <c r="E53" s="14"/>
      <c r="F53" s="14"/>
      <c r="G53" s="1065"/>
      <c r="H53" s="81" t="s">
        <v>97</v>
      </c>
      <c r="I53" s="3"/>
      <c r="J53" s="1065"/>
      <c r="K53" s="81" t="s">
        <v>98</v>
      </c>
      <c r="L53" s="14"/>
      <c r="M53" s="1065"/>
      <c r="N53" s="81" t="s">
        <v>99</v>
      </c>
      <c r="O53" s="81"/>
      <c r="P53" s="1065"/>
      <c r="Q53" s="81" t="s">
        <v>100</v>
      </c>
      <c r="R53" s="81"/>
      <c r="S53" s="81"/>
      <c r="T53" s="81"/>
      <c r="U53" s="81"/>
      <c r="V53" s="129"/>
      <c r="W53" s="53"/>
      <c r="X53" s="53"/>
      <c r="Y53" s="53"/>
      <c r="Z53" s="53"/>
      <c r="AA53" s="53"/>
      <c r="AB53" s="53"/>
    </row>
    <row r="54" spans="1:28" s="57" customFormat="1" ht="6.75" customHeight="1">
      <c r="A54" s="81"/>
      <c r="B54" s="121"/>
      <c r="C54" s="81"/>
      <c r="D54" s="81"/>
      <c r="E54" s="122"/>
      <c r="F54" s="122"/>
      <c r="G54" s="122"/>
      <c r="H54" s="14"/>
      <c r="I54" s="122"/>
      <c r="J54" s="81"/>
      <c r="K54" s="81"/>
      <c r="L54" s="81"/>
      <c r="M54" s="81"/>
      <c r="N54" s="81"/>
      <c r="O54" s="81"/>
      <c r="P54" s="81"/>
      <c r="Q54" s="81"/>
      <c r="R54" s="81"/>
      <c r="S54" s="81"/>
      <c r="T54" s="81"/>
      <c r="U54" s="81"/>
      <c r="V54" s="123"/>
      <c r="W54" s="124"/>
      <c r="X54" s="125"/>
      <c r="Y54" s="125"/>
      <c r="Z54" s="125"/>
      <c r="AA54" s="125"/>
      <c r="AB54" s="125"/>
    </row>
    <row r="55" spans="1:28" ht="16.5" customHeight="1">
      <c r="A55" s="53"/>
      <c r="B55" s="127" t="s">
        <v>478</v>
      </c>
      <c r="C55" s="14"/>
      <c r="D55" s="14"/>
      <c r="E55" s="14"/>
      <c r="F55" s="14"/>
      <c r="G55" s="1065"/>
      <c r="H55" s="81"/>
      <c r="I55" s="81"/>
      <c r="J55" s="81"/>
      <c r="K55" s="81"/>
      <c r="L55" s="81"/>
      <c r="M55" s="81"/>
      <c r="N55" s="81"/>
      <c r="O55" s="81"/>
      <c r="P55" s="81"/>
      <c r="Q55" s="81"/>
      <c r="R55" s="81"/>
      <c r="S55" s="81"/>
      <c r="T55" s="81"/>
      <c r="U55" s="81"/>
      <c r="V55" s="129"/>
      <c r="W55" s="53"/>
      <c r="X55" s="53"/>
      <c r="Y55" s="53"/>
      <c r="Z55" s="53"/>
      <c r="AA55" s="53"/>
      <c r="AB55" s="53"/>
    </row>
    <row r="56" spans="1:28" s="57" customFormat="1" ht="6.75" customHeight="1">
      <c r="A56" s="81"/>
      <c r="B56" s="130"/>
      <c r="C56" s="124"/>
      <c r="D56" s="124"/>
      <c r="E56" s="131"/>
      <c r="F56" s="131"/>
      <c r="G56" s="131"/>
      <c r="H56" s="131"/>
      <c r="I56" s="131"/>
      <c r="J56" s="131"/>
      <c r="K56" s="77"/>
      <c r="L56" s="124"/>
      <c r="M56" s="124"/>
      <c r="N56" s="124"/>
      <c r="O56" s="124"/>
      <c r="P56" s="124"/>
      <c r="Q56" s="124"/>
      <c r="R56" s="124"/>
      <c r="S56" s="124"/>
      <c r="T56" s="124"/>
      <c r="U56" s="124"/>
      <c r="V56" s="123"/>
      <c r="W56" s="124"/>
      <c r="X56" s="125"/>
      <c r="Y56" s="125"/>
      <c r="Z56" s="125"/>
      <c r="AA56" s="125"/>
      <c r="AB56" s="125"/>
    </row>
    <row r="57" spans="1:28" ht="16.5" customHeight="1">
      <c r="A57" s="53"/>
      <c r="B57" s="132" t="s">
        <v>101</v>
      </c>
      <c r="C57" s="9"/>
      <c r="D57" s="9"/>
      <c r="E57" s="9"/>
      <c r="F57" s="9"/>
      <c r="G57" s="53"/>
      <c r="H57" s="53"/>
      <c r="I57" s="53"/>
      <c r="J57" s="53"/>
      <c r="K57" s="53"/>
      <c r="L57" s="53"/>
      <c r="M57" s="53"/>
      <c r="N57" s="53"/>
      <c r="O57" s="53"/>
      <c r="P57" s="53"/>
      <c r="Q57" s="53"/>
      <c r="R57" s="53"/>
      <c r="S57" s="53"/>
      <c r="T57" s="53"/>
      <c r="U57" s="53"/>
      <c r="V57" s="129"/>
      <c r="W57" s="53"/>
      <c r="X57" s="53"/>
      <c r="Y57" s="53"/>
      <c r="Z57" s="53"/>
      <c r="AA57" s="53"/>
      <c r="AB57" s="53"/>
    </row>
    <row r="58" spans="1:28" ht="32.25" customHeight="1">
      <c r="A58" s="53"/>
      <c r="B58" s="1431" t="s">
        <v>102</v>
      </c>
      <c r="C58" s="1432"/>
      <c r="D58" s="1433"/>
      <c r="E58" s="1434">
        <v>0</v>
      </c>
      <c r="F58" s="1435"/>
      <c r="G58" s="1436"/>
      <c r="H58" s="1437"/>
      <c r="I58" s="1438"/>
      <c r="J58" s="1438"/>
      <c r="K58" s="1409"/>
      <c r="L58" s="1409"/>
      <c r="M58" s="1409"/>
      <c r="N58" s="53"/>
      <c r="O58" s="53"/>
      <c r="P58" s="1438"/>
      <c r="Q58" s="1438"/>
      <c r="R58" s="1438"/>
      <c r="S58" s="1409"/>
      <c r="T58" s="1409"/>
      <c r="U58" s="1409"/>
      <c r="V58" s="129"/>
      <c r="W58" s="53"/>
      <c r="X58" s="53"/>
      <c r="Y58" s="53"/>
      <c r="Z58" s="53"/>
      <c r="AA58" s="53"/>
      <c r="AB58" s="53"/>
    </row>
    <row r="59" spans="1:28" ht="6.75" customHeight="1">
      <c r="A59" s="53"/>
      <c r="B59" s="133"/>
      <c r="C59" s="134"/>
      <c r="D59" s="134"/>
      <c r="E59" s="134"/>
      <c r="F59" s="134"/>
      <c r="G59" s="135"/>
      <c r="H59" s="136"/>
      <c r="I59" s="137"/>
      <c r="J59" s="137"/>
      <c r="K59" s="137"/>
      <c r="L59" s="135"/>
      <c r="M59" s="135"/>
      <c r="N59" s="136"/>
      <c r="O59" s="137"/>
      <c r="P59" s="137"/>
      <c r="Q59" s="137"/>
      <c r="R59" s="135"/>
      <c r="S59" s="135"/>
      <c r="T59" s="135"/>
      <c r="U59" s="135"/>
      <c r="V59" s="138"/>
      <c r="W59" s="53"/>
      <c r="X59" s="53"/>
      <c r="Y59" s="53"/>
      <c r="Z59" s="53"/>
      <c r="AA59" s="53"/>
      <c r="AB59" s="53"/>
    </row>
    <row r="60" spans="1:28" s="57" customFormat="1" ht="8.25" customHeight="1">
      <c r="B60" s="3"/>
      <c r="C60" s="3"/>
      <c r="D60" s="3"/>
      <c r="E60" s="81"/>
      <c r="F60" s="113"/>
      <c r="G60" s="114"/>
      <c r="H60" s="14"/>
      <c r="I60" s="14"/>
      <c r="J60" s="81"/>
      <c r="K60" s="113"/>
      <c r="L60" s="114"/>
      <c r="M60" s="14"/>
      <c r="N60" s="81"/>
    </row>
    <row r="61" spans="1:28" s="140" customFormat="1" ht="21.75" customHeight="1">
      <c r="A61" s="139" t="s">
        <v>104</v>
      </c>
    </row>
    <row r="62" spans="1:28" s="140" customFormat="1" ht="18.75" customHeight="1">
      <c r="A62" s="140" t="s">
        <v>475</v>
      </c>
      <c r="K62" s="140" t="s">
        <v>105</v>
      </c>
    </row>
    <row r="63" spans="1:28" ht="20.25" customHeight="1">
      <c r="A63" s="8"/>
      <c r="B63" s="1290" t="s">
        <v>515</v>
      </c>
      <c r="C63" s="1290"/>
      <c r="D63" s="1410" t="s">
        <v>106</v>
      </c>
      <c r="E63" s="1411"/>
      <c r="F63" s="1411"/>
      <c r="G63" s="1411"/>
      <c r="H63" s="1411"/>
      <c r="I63" s="1411"/>
      <c r="J63" s="1235"/>
      <c r="K63" s="1149" t="s">
        <v>108</v>
      </c>
      <c r="L63" s="1290"/>
      <c r="M63" s="1290"/>
      <c r="N63" s="1290"/>
      <c r="O63" s="1290"/>
      <c r="P63" s="1290"/>
      <c r="Q63" s="1290"/>
      <c r="R63" s="1290"/>
      <c r="S63" s="1290"/>
      <c r="T63" s="1290"/>
      <c r="U63" s="1290"/>
      <c r="V63" s="1290"/>
      <c r="W63" s="57"/>
    </row>
    <row r="64" spans="1:28" s="2" customFormat="1" ht="20.25" customHeight="1">
      <c r="A64" s="14"/>
      <c r="B64" s="1290"/>
      <c r="C64" s="1290"/>
      <c r="D64" s="1412"/>
      <c r="E64" s="1413"/>
      <c r="F64" s="1413"/>
      <c r="G64" s="1413"/>
      <c r="H64" s="1413"/>
      <c r="I64" s="1413"/>
      <c r="J64" s="1236"/>
      <c r="K64" s="141" t="s">
        <v>109</v>
      </c>
      <c r="L64" s="142" t="s">
        <v>110</v>
      </c>
      <c r="M64" s="142" t="s">
        <v>111</v>
      </c>
      <c r="N64" s="142" t="s">
        <v>112</v>
      </c>
      <c r="O64" s="142" t="s">
        <v>113</v>
      </c>
      <c r="P64" s="142" t="s">
        <v>114</v>
      </c>
      <c r="Q64" s="143" t="s">
        <v>115</v>
      </c>
      <c r="R64" s="143" t="s">
        <v>116</v>
      </c>
      <c r="S64" s="143" t="s">
        <v>117</v>
      </c>
      <c r="T64" s="142" t="s">
        <v>118</v>
      </c>
      <c r="U64" s="142" t="s">
        <v>119</v>
      </c>
      <c r="V64" s="142" t="s">
        <v>120</v>
      </c>
      <c r="W64" s="14"/>
    </row>
    <row r="65" spans="1:23" s="2" customFormat="1" ht="23.25" customHeight="1">
      <c r="A65" s="14"/>
      <c r="B65" s="1414" t="s">
        <v>121</v>
      </c>
      <c r="C65" s="1415"/>
      <c r="D65" s="1418" t="s">
        <v>122</v>
      </c>
      <c r="E65" s="1419"/>
      <c r="F65" s="1419"/>
      <c r="G65" s="1419"/>
      <c r="H65" s="1419"/>
      <c r="I65" s="1419"/>
      <c r="J65" s="1420"/>
      <c r="K65" s="1066"/>
      <c r="L65" s="1066"/>
      <c r="M65" s="1066"/>
      <c r="N65" s="1066"/>
      <c r="O65" s="1066"/>
      <c r="P65" s="1066"/>
      <c r="Q65" s="1066"/>
      <c r="R65" s="1066"/>
      <c r="S65" s="1066"/>
      <c r="T65" s="1066"/>
      <c r="U65" s="1066"/>
      <c r="V65" s="1066"/>
      <c r="W65" s="14"/>
    </row>
    <row r="66" spans="1:23" s="2" customFormat="1" ht="23.25" customHeight="1">
      <c r="A66" s="14"/>
      <c r="B66" s="1416"/>
      <c r="C66" s="1417"/>
      <c r="D66" s="1421" t="s">
        <v>123</v>
      </c>
      <c r="E66" s="1422"/>
      <c r="F66" s="1422"/>
      <c r="G66" s="1422"/>
      <c r="H66" s="1422"/>
      <c r="I66" s="1422"/>
      <c r="J66" s="1423"/>
      <c r="K66" s="1066"/>
      <c r="L66" s="1066"/>
      <c r="M66" s="1066"/>
      <c r="N66" s="1066"/>
      <c r="O66" s="1066"/>
      <c r="P66" s="1066"/>
      <c r="Q66" s="1066"/>
      <c r="R66" s="1066"/>
      <c r="S66" s="1066"/>
      <c r="T66" s="1066"/>
      <c r="U66" s="1066"/>
      <c r="V66" s="1066"/>
      <c r="W66" s="14"/>
    </row>
    <row r="67" spans="1:23" s="2" customFormat="1" ht="46.5" customHeight="1">
      <c r="A67" s="14"/>
      <c r="B67" s="1439" t="s">
        <v>124</v>
      </c>
      <c r="C67" s="1440"/>
      <c r="D67" s="1421" t="s">
        <v>481</v>
      </c>
      <c r="E67" s="1422"/>
      <c r="F67" s="1422"/>
      <c r="G67" s="1422"/>
      <c r="H67" s="1422"/>
      <c r="I67" s="1422"/>
      <c r="J67" s="1423"/>
      <c r="K67" s="1441" t="s">
        <v>1379</v>
      </c>
      <c r="L67" s="1442"/>
      <c r="M67" s="1442"/>
      <c r="N67" s="1442"/>
      <c r="O67" s="1442"/>
      <c r="P67" s="1442"/>
      <c r="Q67" s="1442"/>
      <c r="R67" s="1442"/>
      <c r="S67" s="1442"/>
      <c r="T67" s="1442"/>
      <c r="U67" s="1442"/>
      <c r="V67" s="1443"/>
      <c r="W67" s="14"/>
    </row>
    <row r="68" spans="1:23" s="2" customFormat="1" ht="23.25" customHeight="1">
      <c r="A68" s="14"/>
      <c r="B68" s="1444" t="s">
        <v>125</v>
      </c>
      <c r="C68" s="1444" t="s">
        <v>126</v>
      </c>
      <c r="D68" s="1447" t="s">
        <v>127</v>
      </c>
      <c r="E68" s="1448"/>
      <c r="F68" s="1448"/>
      <c r="G68" s="1448"/>
      <c r="H68" s="1448"/>
      <c r="I68" s="1448"/>
      <c r="J68" s="1449"/>
      <c r="K68" s="1066"/>
      <c r="L68" s="1065"/>
      <c r="M68" s="1065"/>
      <c r="N68" s="1065"/>
      <c r="O68" s="1065"/>
      <c r="P68" s="1065"/>
      <c r="Q68" s="1065"/>
      <c r="R68" s="1065"/>
      <c r="S68" s="1065"/>
      <c r="T68" s="1065"/>
      <c r="U68" s="1065"/>
      <c r="V68" s="1065"/>
      <c r="W68" s="14"/>
    </row>
    <row r="69" spans="1:23" s="2" customFormat="1" ht="23.25" customHeight="1">
      <c r="A69" s="14"/>
      <c r="B69" s="1445"/>
      <c r="C69" s="1445"/>
      <c r="D69" s="1421" t="s">
        <v>128</v>
      </c>
      <c r="E69" s="1422"/>
      <c r="F69" s="1422"/>
      <c r="G69" s="1422"/>
      <c r="H69" s="1422"/>
      <c r="I69" s="1422"/>
      <c r="J69" s="1423"/>
      <c r="K69" s="1066"/>
      <c r="L69" s="1065"/>
      <c r="M69" s="1065"/>
      <c r="N69" s="1065"/>
      <c r="O69" s="1065"/>
      <c r="P69" s="1065"/>
      <c r="Q69" s="1065"/>
      <c r="R69" s="1065"/>
      <c r="S69" s="1065"/>
      <c r="T69" s="1065"/>
      <c r="U69" s="1065"/>
      <c r="V69" s="1065"/>
      <c r="W69" s="14"/>
    </row>
    <row r="70" spans="1:23" s="2" customFormat="1" ht="23.25" customHeight="1">
      <c r="A70" s="14"/>
      <c r="B70" s="1445"/>
      <c r="C70" s="1446"/>
      <c r="D70" s="1421" t="s">
        <v>129</v>
      </c>
      <c r="E70" s="1422"/>
      <c r="F70" s="1422"/>
      <c r="G70" s="1422"/>
      <c r="H70" s="1422"/>
      <c r="I70" s="1422"/>
      <c r="J70" s="1423"/>
      <c r="K70" s="1450" t="s">
        <v>130</v>
      </c>
      <c r="L70" s="1442"/>
      <c r="M70" s="1442"/>
      <c r="N70" s="1442"/>
      <c r="O70" s="1442"/>
      <c r="P70" s="1442"/>
      <c r="Q70" s="1442"/>
      <c r="R70" s="1442"/>
      <c r="S70" s="1442"/>
      <c r="T70" s="1442"/>
      <c r="U70" s="1442"/>
      <c r="V70" s="1443"/>
      <c r="W70" s="14"/>
    </row>
    <row r="71" spans="1:23" s="2" customFormat="1" ht="23.25" customHeight="1">
      <c r="A71" s="14"/>
      <c r="B71" s="1445"/>
      <c r="C71" s="1444" t="s">
        <v>44</v>
      </c>
      <c r="D71" s="1421" t="s">
        <v>131</v>
      </c>
      <c r="E71" s="1422"/>
      <c r="F71" s="1422"/>
      <c r="G71" s="1422"/>
      <c r="H71" s="1422"/>
      <c r="I71" s="1422"/>
      <c r="J71" s="1423"/>
      <c r="K71" s="1066"/>
      <c r="L71" s="1066"/>
      <c r="M71" s="1066"/>
      <c r="N71" s="1066"/>
      <c r="O71" s="1066"/>
      <c r="P71" s="1066"/>
      <c r="Q71" s="1066"/>
      <c r="R71" s="1066"/>
      <c r="S71" s="1066"/>
      <c r="T71" s="1066"/>
      <c r="U71" s="1066"/>
      <c r="V71" s="1066"/>
      <c r="W71" s="14"/>
    </row>
    <row r="72" spans="1:23" s="2" customFormat="1" ht="23.25" customHeight="1">
      <c r="A72" s="14"/>
      <c r="B72" s="1445"/>
      <c r="C72" s="1445"/>
      <c r="D72" s="1421" t="s">
        <v>132</v>
      </c>
      <c r="E72" s="1422"/>
      <c r="F72" s="1422"/>
      <c r="G72" s="1422"/>
      <c r="H72" s="1422"/>
      <c r="I72" s="1422"/>
      <c r="J72" s="1423"/>
      <c r="K72" s="1066"/>
      <c r="L72" s="1066"/>
      <c r="M72" s="1066"/>
      <c r="N72" s="1066"/>
      <c r="O72" s="1066"/>
      <c r="P72" s="1066"/>
      <c r="Q72" s="1066"/>
      <c r="R72" s="1066"/>
      <c r="S72" s="1066"/>
      <c r="T72" s="1066"/>
      <c r="U72" s="1066"/>
      <c r="V72" s="1066"/>
      <c r="W72" s="14"/>
    </row>
    <row r="73" spans="1:23" s="2" customFormat="1" ht="23.25" customHeight="1">
      <c r="A73" s="14"/>
      <c r="B73" s="1445"/>
      <c r="C73" s="1446"/>
      <c r="D73" s="1421" t="s">
        <v>133</v>
      </c>
      <c r="E73" s="1422"/>
      <c r="F73" s="1422"/>
      <c r="G73" s="1422"/>
      <c r="H73" s="1422"/>
      <c r="I73" s="1422"/>
      <c r="J73" s="1423"/>
      <c r="K73" s="1450" t="s">
        <v>130</v>
      </c>
      <c r="L73" s="1442"/>
      <c r="M73" s="1442"/>
      <c r="N73" s="1442"/>
      <c r="O73" s="1442"/>
      <c r="P73" s="1442"/>
      <c r="Q73" s="1442"/>
      <c r="R73" s="1442"/>
      <c r="S73" s="1442"/>
      <c r="T73" s="1442"/>
      <c r="U73" s="1442"/>
      <c r="V73" s="1443"/>
      <c r="W73" s="14"/>
    </row>
    <row r="74" spans="1:23" s="2" customFormat="1" ht="23.25" customHeight="1">
      <c r="A74" s="14"/>
      <c r="B74" s="1445"/>
      <c r="C74" s="1444" t="s">
        <v>45</v>
      </c>
      <c r="D74" s="1421" t="s">
        <v>134</v>
      </c>
      <c r="E74" s="1422"/>
      <c r="F74" s="1422"/>
      <c r="G74" s="1422"/>
      <c r="H74" s="1422"/>
      <c r="I74" s="1422"/>
      <c r="J74" s="1423"/>
      <c r="K74" s="1066"/>
      <c r="L74" s="1066"/>
      <c r="M74" s="1066"/>
      <c r="N74" s="1066"/>
      <c r="O74" s="1066"/>
      <c r="P74" s="1066"/>
      <c r="Q74" s="1066"/>
      <c r="R74" s="1066"/>
      <c r="S74" s="1066"/>
      <c r="T74" s="1066"/>
      <c r="U74" s="1066"/>
      <c r="V74" s="1066"/>
      <c r="W74" s="14"/>
    </row>
    <row r="75" spans="1:23" s="2" customFormat="1" ht="23.25" customHeight="1">
      <c r="A75" s="14"/>
      <c r="B75" s="1445"/>
      <c r="C75" s="1445"/>
      <c r="D75" s="1421" t="s">
        <v>135</v>
      </c>
      <c r="E75" s="1422"/>
      <c r="F75" s="1422"/>
      <c r="G75" s="1422"/>
      <c r="H75" s="1422"/>
      <c r="I75" s="1422"/>
      <c r="J75" s="1423"/>
      <c r="K75" s="1450" t="s">
        <v>130</v>
      </c>
      <c r="L75" s="1442"/>
      <c r="M75" s="1442"/>
      <c r="N75" s="1442"/>
      <c r="O75" s="1442"/>
      <c r="P75" s="1442"/>
      <c r="Q75" s="1442"/>
      <c r="R75" s="1442"/>
      <c r="S75" s="1442"/>
      <c r="T75" s="1442"/>
      <c r="U75" s="1442"/>
      <c r="V75" s="1443"/>
      <c r="W75" s="14"/>
    </row>
    <row r="76" spans="1:23" s="2" customFormat="1" ht="23.25" customHeight="1">
      <c r="B76" s="1445"/>
      <c r="C76" s="1446"/>
      <c r="D76" s="1421" t="s">
        <v>136</v>
      </c>
      <c r="E76" s="1422"/>
      <c r="F76" s="1422"/>
      <c r="G76" s="1422"/>
      <c r="H76" s="1422"/>
      <c r="I76" s="1422"/>
      <c r="J76" s="1423"/>
      <c r="K76" s="1450" t="s">
        <v>130</v>
      </c>
      <c r="L76" s="1442"/>
      <c r="M76" s="1442"/>
      <c r="N76" s="1442"/>
      <c r="O76" s="1442"/>
      <c r="P76" s="1442"/>
      <c r="Q76" s="1442"/>
      <c r="R76" s="1442"/>
      <c r="S76" s="1442"/>
      <c r="T76" s="1442"/>
      <c r="U76" s="1442"/>
      <c r="V76" s="1443"/>
      <c r="W76" s="14"/>
    </row>
    <row r="77" spans="1:23" s="2" customFormat="1" ht="23.25" customHeight="1">
      <c r="B77" s="1445"/>
      <c r="C77" s="1444" t="s">
        <v>46</v>
      </c>
      <c r="D77" s="1421" t="s">
        <v>137</v>
      </c>
      <c r="E77" s="1422"/>
      <c r="F77" s="1422"/>
      <c r="G77" s="1422"/>
      <c r="H77" s="1422"/>
      <c r="I77" s="1422"/>
      <c r="J77" s="1423"/>
      <c r="K77" s="1066"/>
      <c r="L77" s="1066"/>
      <c r="M77" s="1066"/>
      <c r="N77" s="1066"/>
      <c r="O77" s="1066"/>
      <c r="P77" s="1066"/>
      <c r="Q77" s="1066"/>
      <c r="R77" s="1066"/>
      <c r="S77" s="1066"/>
      <c r="T77" s="1066"/>
      <c r="U77" s="1066"/>
      <c r="V77" s="1066"/>
      <c r="W77" s="14"/>
    </row>
    <row r="78" spans="1:23" s="2" customFormat="1" ht="23.25" customHeight="1">
      <c r="B78" s="1445"/>
      <c r="C78" s="1445"/>
      <c r="D78" s="1421" t="s">
        <v>138</v>
      </c>
      <c r="E78" s="1422"/>
      <c r="F78" s="1422"/>
      <c r="G78" s="1422"/>
      <c r="H78" s="1422"/>
      <c r="I78" s="1422"/>
      <c r="J78" s="1423"/>
      <c r="K78" s="1450" t="s">
        <v>130</v>
      </c>
      <c r="L78" s="1442"/>
      <c r="M78" s="1442"/>
      <c r="N78" s="1442"/>
      <c r="O78" s="1442"/>
      <c r="P78" s="1442"/>
      <c r="Q78" s="1442"/>
      <c r="R78" s="1442"/>
      <c r="S78" s="1442"/>
      <c r="T78" s="1442"/>
      <c r="U78" s="1442"/>
      <c r="V78" s="1443"/>
      <c r="W78" s="14"/>
    </row>
    <row r="79" spans="1:23" s="2" customFormat="1" ht="23.25" customHeight="1">
      <c r="B79" s="1445"/>
      <c r="C79" s="1446"/>
      <c r="D79" s="1421" t="s">
        <v>139</v>
      </c>
      <c r="E79" s="1422"/>
      <c r="F79" s="1422"/>
      <c r="G79" s="1422"/>
      <c r="H79" s="1422"/>
      <c r="I79" s="1422"/>
      <c r="J79" s="1423"/>
      <c r="K79" s="1450" t="s">
        <v>130</v>
      </c>
      <c r="L79" s="1442"/>
      <c r="M79" s="1442"/>
      <c r="N79" s="1442"/>
      <c r="O79" s="1442"/>
      <c r="P79" s="1442"/>
      <c r="Q79" s="1442"/>
      <c r="R79" s="1442"/>
      <c r="S79" s="1442"/>
      <c r="T79" s="1442"/>
      <c r="U79" s="1442"/>
      <c r="V79" s="1443"/>
      <c r="W79" s="14"/>
    </row>
    <row r="80" spans="1:23" s="2" customFormat="1" ht="23.25" customHeight="1">
      <c r="A80" s="87"/>
      <c r="B80" s="1446"/>
      <c r="C80" s="144" t="s">
        <v>140</v>
      </c>
      <c r="D80" s="1421" t="s">
        <v>141</v>
      </c>
      <c r="E80" s="1422"/>
      <c r="F80" s="1422"/>
      <c r="G80" s="1422"/>
      <c r="H80" s="1422"/>
      <c r="I80" s="1422"/>
      <c r="J80" s="1423"/>
      <c r="K80" s="1462" t="s">
        <v>142</v>
      </c>
      <c r="L80" s="1462"/>
      <c r="M80" s="1462"/>
      <c r="N80" s="1462"/>
      <c r="O80" s="1462"/>
      <c r="P80" s="1462"/>
      <c r="Q80" s="1462"/>
      <c r="R80" s="1462"/>
      <c r="S80" s="1462"/>
      <c r="T80" s="1462"/>
      <c r="U80" s="1462"/>
      <c r="V80" s="1463"/>
      <c r="W80" s="14"/>
    </row>
    <row r="81" spans="1:24" s="2" customFormat="1" ht="23.25" customHeight="1">
      <c r="B81" s="1464" t="s">
        <v>143</v>
      </c>
      <c r="C81" s="1465"/>
      <c r="D81" s="1465"/>
      <c r="E81" s="1465"/>
      <c r="F81" s="1465"/>
      <c r="G81" s="1465"/>
      <c r="H81" s="1465"/>
      <c r="I81" s="1465"/>
      <c r="J81" s="1466"/>
      <c r="K81" s="1066"/>
      <c r="L81" s="1066"/>
      <c r="M81" s="1066"/>
      <c r="N81" s="1066"/>
      <c r="O81" s="1066"/>
      <c r="P81" s="1066"/>
      <c r="Q81" s="1066"/>
      <c r="R81" s="1066"/>
      <c r="S81" s="1066"/>
      <c r="T81" s="1066"/>
      <c r="U81" s="1066"/>
      <c r="V81" s="1066"/>
      <c r="W81" s="14"/>
    </row>
    <row r="82" spans="1:24" s="145" customFormat="1" ht="24.75" customHeight="1">
      <c r="B82" s="146" t="s">
        <v>144</v>
      </c>
      <c r="C82" s="147"/>
      <c r="D82" s="147"/>
      <c r="E82" s="147"/>
      <c r="F82" s="147"/>
      <c r="G82" s="147"/>
      <c r="H82" s="147"/>
      <c r="I82" s="147"/>
      <c r="J82" s="147"/>
      <c r="K82" s="147"/>
      <c r="L82" s="147"/>
      <c r="M82" s="147"/>
      <c r="N82" s="147"/>
      <c r="O82" s="147"/>
      <c r="P82" s="147"/>
      <c r="Q82" s="147"/>
      <c r="R82" s="147"/>
      <c r="S82" s="147"/>
      <c r="T82" s="147"/>
      <c r="U82" s="147"/>
      <c r="V82" s="147"/>
      <c r="W82" s="147"/>
      <c r="X82" s="148"/>
    </row>
    <row r="83" spans="1:24" s="154" customFormat="1" ht="25.5" customHeight="1">
      <c r="A83" s="149"/>
      <c r="B83" s="150" t="s">
        <v>145</v>
      </c>
      <c r="C83" s="151"/>
      <c r="D83" s="151"/>
      <c r="E83" s="151"/>
      <c r="F83" s="151"/>
      <c r="G83" s="151"/>
      <c r="H83" s="151"/>
      <c r="I83" s="151"/>
      <c r="J83" s="151"/>
      <c r="K83" s="151"/>
      <c r="L83" s="101"/>
      <c r="M83" s="101"/>
      <c r="N83" s="151"/>
      <c r="O83" s="82"/>
      <c r="P83" s="151"/>
      <c r="Q83" s="152"/>
      <c r="R83" s="151"/>
      <c r="S83" s="152"/>
      <c r="T83" s="151"/>
      <c r="U83" s="152"/>
      <c r="V83" s="151"/>
      <c r="W83" s="152"/>
      <c r="X83" s="153"/>
    </row>
    <row r="84" spans="1:24" s="154" customFormat="1" ht="25.5" customHeight="1">
      <c r="A84" s="149"/>
      <c r="B84" s="1065"/>
      <c r="C84" s="155" t="s">
        <v>146</v>
      </c>
      <c r="D84" s="151"/>
      <c r="E84" s="101"/>
      <c r="F84" s="151"/>
      <c r="G84" s="151"/>
      <c r="H84" s="151"/>
      <c r="I84" s="151"/>
      <c r="J84" s="151"/>
      <c r="K84" s="151"/>
      <c r="L84" s="151"/>
      <c r="M84" s="1065"/>
      <c r="N84" s="155" t="s">
        <v>147</v>
      </c>
      <c r="O84" s="152"/>
      <c r="P84" s="152"/>
      <c r="Q84" s="152"/>
      <c r="R84" s="152"/>
      <c r="S84" s="152"/>
      <c r="T84" s="152"/>
      <c r="U84" s="152"/>
      <c r="V84" s="152"/>
      <c r="W84" s="101"/>
      <c r="X84" s="153"/>
    </row>
    <row r="85" spans="1:24" s="154" customFormat="1" ht="25.5" customHeight="1">
      <c r="A85" s="149"/>
      <c r="B85" s="1065"/>
      <c r="C85" s="155" t="s">
        <v>148</v>
      </c>
      <c r="D85" s="151"/>
      <c r="E85" s="101"/>
      <c r="F85" s="151"/>
      <c r="G85" s="151"/>
      <c r="H85" s="151"/>
      <c r="I85" s="151"/>
      <c r="J85" s="151"/>
      <c r="K85" s="151"/>
      <c r="L85" s="151"/>
      <c r="M85" s="1065"/>
      <c r="N85" s="1467" t="s">
        <v>149</v>
      </c>
      <c r="O85" s="1468"/>
      <c r="P85" s="1468"/>
      <c r="Q85" s="1468"/>
      <c r="R85" s="1468"/>
      <c r="S85" s="1468"/>
      <c r="T85" s="1468"/>
      <c r="U85" s="1468"/>
      <c r="V85" s="1468"/>
      <c r="W85" s="1468"/>
      <c r="X85" s="153"/>
    </row>
    <row r="86" spans="1:24" s="154" customFormat="1" ht="25.5" customHeight="1">
      <c r="A86" s="149"/>
      <c r="B86" s="1065"/>
      <c r="C86" s="155" t="s">
        <v>492</v>
      </c>
      <c r="D86" s="151"/>
      <c r="E86" s="101"/>
      <c r="F86" s="151"/>
      <c r="G86" s="151"/>
      <c r="H86" s="151"/>
      <c r="I86" s="151"/>
      <c r="J86" s="151"/>
      <c r="K86" s="151"/>
      <c r="L86" s="151"/>
      <c r="M86" s="1065"/>
      <c r="N86" s="155" t="s">
        <v>150</v>
      </c>
      <c r="O86" s="152"/>
      <c r="P86" s="101"/>
      <c r="Q86" s="1451"/>
      <c r="R86" s="1452"/>
      <c r="S86" s="1452"/>
      <c r="T86" s="1452"/>
      <c r="U86" s="1452"/>
      <c r="V86" s="1453"/>
      <c r="W86" s="101"/>
      <c r="X86" s="153"/>
    </row>
    <row r="87" spans="1:24" s="154" customFormat="1" ht="25.5" customHeight="1">
      <c r="A87" s="149"/>
      <c r="B87" s="340" t="s">
        <v>516</v>
      </c>
      <c r="C87" s="151"/>
      <c r="D87" s="151"/>
      <c r="E87" s="151"/>
      <c r="F87" s="151"/>
      <c r="G87" s="151"/>
      <c r="H87" s="151"/>
      <c r="I87" s="151"/>
      <c r="J87" s="151"/>
      <c r="K87" s="151"/>
      <c r="L87" s="101"/>
      <c r="M87" s="156"/>
      <c r="N87" s="82"/>
      <c r="O87" s="151"/>
      <c r="P87" s="152"/>
      <c r="Q87" s="151"/>
      <c r="R87" s="152"/>
      <c r="S87" s="151"/>
      <c r="T87" s="152"/>
      <c r="U87" s="151"/>
      <c r="V87" s="152"/>
      <c r="W87" s="101"/>
      <c r="X87" s="153"/>
    </row>
    <row r="88" spans="1:24" s="154" customFormat="1" ht="23.25" customHeight="1">
      <c r="A88" s="149"/>
      <c r="B88" s="1065"/>
      <c r="C88" s="155" t="s">
        <v>151</v>
      </c>
      <c r="D88" s="101"/>
      <c r="E88" s="151"/>
      <c r="F88" s="151"/>
      <c r="G88" s="151"/>
      <c r="H88" s="151"/>
      <c r="I88" s="151"/>
      <c r="J88" s="151"/>
      <c r="K88" s="151"/>
      <c r="L88" s="151"/>
      <c r="M88" s="1065"/>
      <c r="N88" s="155" t="s">
        <v>152</v>
      </c>
      <c r="O88" s="152"/>
      <c r="P88" s="152"/>
      <c r="Q88" s="152"/>
      <c r="R88" s="152"/>
      <c r="S88" s="152"/>
      <c r="T88" s="152"/>
      <c r="U88" s="152"/>
      <c r="V88" s="152"/>
      <c r="W88" s="101"/>
      <c r="X88" s="153"/>
    </row>
    <row r="89" spans="1:24" s="154" customFormat="1" ht="23.25" customHeight="1">
      <c r="A89" s="149"/>
      <c r="B89" s="1065"/>
      <c r="C89" s="155" t="s">
        <v>153</v>
      </c>
      <c r="D89" s="101"/>
      <c r="E89" s="151"/>
      <c r="F89" s="151"/>
      <c r="G89" s="151"/>
      <c r="H89" s="151"/>
      <c r="I89" s="151"/>
      <c r="J89" s="151"/>
      <c r="K89" s="151"/>
      <c r="L89" s="151"/>
      <c r="M89" s="1065"/>
      <c r="N89" s="155" t="s">
        <v>154</v>
      </c>
      <c r="O89" s="152"/>
      <c r="P89" s="101"/>
      <c r="Q89" s="1451"/>
      <c r="R89" s="1452"/>
      <c r="S89" s="1452"/>
      <c r="T89" s="1452"/>
      <c r="U89" s="1452"/>
      <c r="V89" s="1453"/>
      <c r="W89" s="101"/>
      <c r="X89" s="153"/>
    </row>
    <row r="90" spans="1:24" s="154" customFormat="1" ht="23.25" customHeight="1">
      <c r="A90" s="149"/>
      <c r="B90" s="1065"/>
      <c r="C90" s="155" t="s">
        <v>155</v>
      </c>
      <c r="D90" s="101"/>
      <c r="E90" s="151"/>
      <c r="F90" s="151"/>
      <c r="G90" s="151"/>
      <c r="H90" s="151"/>
      <c r="I90" s="151"/>
      <c r="J90" s="151"/>
      <c r="K90" s="151"/>
      <c r="L90" s="151"/>
      <c r="M90" s="101"/>
      <c r="N90" s="157"/>
      <c r="O90" s="151" t="s">
        <v>156</v>
      </c>
      <c r="P90" s="152"/>
      <c r="Q90" s="152"/>
      <c r="R90" s="152"/>
      <c r="S90" s="152"/>
      <c r="T90" s="152"/>
      <c r="U90" s="152"/>
      <c r="V90" s="152"/>
      <c r="W90" s="152"/>
      <c r="X90" s="153"/>
    </row>
    <row r="91" spans="1:24" s="154" customFormat="1" ht="23.25" customHeight="1">
      <c r="A91" s="149"/>
      <c r="B91" s="340" t="s">
        <v>537</v>
      </c>
      <c r="C91" s="151"/>
      <c r="D91" s="151"/>
      <c r="E91" s="151"/>
      <c r="F91" s="151"/>
      <c r="G91" s="151"/>
      <c r="H91" s="151"/>
      <c r="I91" s="151"/>
      <c r="J91" s="151"/>
      <c r="K91" s="151"/>
      <c r="L91" s="101"/>
      <c r="M91" s="101"/>
      <c r="N91" s="156"/>
      <c r="O91" s="82"/>
      <c r="P91" s="151"/>
      <c r="Q91" s="152"/>
      <c r="R91" s="151"/>
      <c r="S91" s="152"/>
      <c r="T91" s="151"/>
      <c r="U91" s="152"/>
      <c r="V91" s="151"/>
      <c r="W91" s="152"/>
      <c r="X91" s="153"/>
    </row>
    <row r="92" spans="1:24" s="154" customFormat="1" ht="23.25" customHeight="1">
      <c r="A92" s="149"/>
      <c r="B92" s="1065"/>
      <c r="C92" s="155" t="s">
        <v>157</v>
      </c>
      <c r="D92" s="101"/>
      <c r="E92" s="151"/>
      <c r="F92" s="151"/>
      <c r="G92" s="151"/>
      <c r="H92" s="151"/>
      <c r="I92" s="151"/>
      <c r="J92" s="151"/>
      <c r="K92" s="151"/>
      <c r="L92" s="151"/>
      <c r="M92" s="1065"/>
      <c r="N92" s="155" t="s">
        <v>158</v>
      </c>
      <c r="O92" s="151"/>
      <c r="P92" s="151"/>
      <c r="Q92" s="151"/>
      <c r="R92" s="151"/>
      <c r="S92" s="151"/>
      <c r="T92" s="151"/>
      <c r="U92" s="101"/>
      <c r="V92" s="152"/>
      <c r="W92" s="101"/>
      <c r="X92" s="153"/>
    </row>
    <row r="93" spans="1:24" s="154" customFormat="1" ht="23.25" customHeight="1">
      <c r="A93" s="149"/>
      <c r="B93" s="1065"/>
      <c r="C93" s="155" t="s">
        <v>159</v>
      </c>
      <c r="D93" s="101"/>
      <c r="E93" s="151"/>
      <c r="F93" s="151"/>
      <c r="G93" s="151"/>
      <c r="H93" s="151"/>
      <c r="I93" s="151"/>
      <c r="J93" s="151"/>
      <c r="K93" s="151"/>
      <c r="L93" s="151"/>
      <c r="M93" s="1065"/>
      <c r="N93" s="155" t="s">
        <v>160</v>
      </c>
      <c r="O93" s="151"/>
      <c r="P93" s="151"/>
      <c r="Q93" s="151"/>
      <c r="R93" s="151"/>
      <c r="S93" s="151"/>
      <c r="T93" s="151"/>
      <c r="U93" s="101"/>
      <c r="V93" s="152"/>
      <c r="W93" s="101"/>
      <c r="X93" s="153"/>
    </row>
    <row r="94" spans="1:24" s="154" customFormat="1" ht="23.25" customHeight="1">
      <c r="A94" s="149"/>
      <c r="B94" s="1065"/>
      <c r="C94" s="155" t="s">
        <v>161</v>
      </c>
      <c r="D94" s="101"/>
      <c r="E94" s="151"/>
      <c r="F94" s="151"/>
      <c r="G94" s="151"/>
      <c r="H94" s="151"/>
      <c r="I94" s="151"/>
      <c r="J94" s="151"/>
      <c r="K94" s="151"/>
      <c r="L94" s="151"/>
      <c r="M94" s="1065"/>
      <c r="N94" s="155" t="s">
        <v>162</v>
      </c>
      <c r="O94" s="151"/>
      <c r="P94" s="101"/>
      <c r="Q94" s="1451"/>
      <c r="R94" s="1452"/>
      <c r="S94" s="1452"/>
      <c r="T94" s="1452"/>
      <c r="U94" s="1452"/>
      <c r="V94" s="1453"/>
      <c r="W94" s="101"/>
      <c r="X94" s="153"/>
    </row>
    <row r="95" spans="1:24" s="154" customFormat="1" ht="23.25" customHeight="1">
      <c r="A95" s="149"/>
      <c r="B95" s="1065"/>
      <c r="C95" s="155" t="s">
        <v>163</v>
      </c>
      <c r="D95" s="101"/>
      <c r="E95" s="101"/>
      <c r="F95" s="101"/>
      <c r="G95" s="101"/>
      <c r="H95" s="101"/>
      <c r="I95" s="101"/>
      <c r="J95" s="101"/>
      <c r="K95" s="101"/>
      <c r="L95" s="101"/>
      <c r="M95" s="157"/>
      <c r="N95" s="158" t="s">
        <v>156</v>
      </c>
      <c r="O95" s="152"/>
      <c r="P95" s="101"/>
      <c r="Q95" s="101"/>
      <c r="R95" s="101"/>
      <c r="S95" s="101"/>
      <c r="T95" s="101"/>
      <c r="U95" s="101"/>
      <c r="V95" s="101"/>
      <c r="W95" s="101"/>
      <c r="X95" s="153"/>
    </row>
    <row r="96" spans="1:24" s="154" customFormat="1" ht="23.25" customHeight="1">
      <c r="A96" s="149"/>
      <c r="B96" s="1454" t="s">
        <v>538</v>
      </c>
      <c r="C96" s="1454"/>
      <c r="D96" s="1454"/>
      <c r="E96" s="1454"/>
      <c r="F96" s="1454"/>
      <c r="G96" s="1454"/>
      <c r="H96" s="1454"/>
      <c r="I96" s="1454"/>
      <c r="J96" s="1454"/>
      <c r="K96" s="1454"/>
      <c r="L96" s="1454"/>
      <c r="M96" s="1454"/>
      <c r="N96" s="1454"/>
      <c r="O96" s="1454"/>
      <c r="P96" s="1454"/>
      <c r="Q96" s="1454"/>
      <c r="R96" s="1454"/>
      <c r="S96" s="1454"/>
      <c r="T96" s="1454"/>
      <c r="U96" s="1454"/>
      <c r="V96" s="1454"/>
      <c r="W96" s="1454"/>
      <c r="X96" s="153"/>
    </row>
    <row r="97" spans="1:24" s="154" customFormat="1" ht="25.9" customHeight="1">
      <c r="A97" s="149"/>
      <c r="B97" s="1065"/>
      <c r="C97" s="1455" t="s">
        <v>164</v>
      </c>
      <c r="D97" s="1200"/>
      <c r="E97" s="1200"/>
      <c r="F97" s="1200"/>
      <c r="G97" s="1200"/>
      <c r="H97" s="1200"/>
      <c r="I97" s="1200"/>
      <c r="J97" s="1200"/>
      <c r="K97" s="1200"/>
      <c r="L97" s="1456"/>
      <c r="M97" s="1065"/>
      <c r="N97" s="1457" t="s">
        <v>491</v>
      </c>
      <c r="O97" s="1458"/>
      <c r="P97" s="1458"/>
      <c r="Q97" s="1458"/>
      <c r="R97" s="1458"/>
      <c r="S97" s="1458"/>
      <c r="T97" s="1458"/>
      <c r="U97" s="1458"/>
      <c r="V97" s="1458"/>
      <c r="W97" s="101"/>
      <c r="X97" s="153"/>
    </row>
    <row r="98" spans="1:24" s="154" customFormat="1" ht="23.25" customHeight="1">
      <c r="A98" s="149"/>
      <c r="B98" s="1065"/>
      <c r="C98" s="1459" t="s">
        <v>165</v>
      </c>
      <c r="D98" s="1460"/>
      <c r="E98" s="1460"/>
      <c r="F98" s="1460"/>
      <c r="G98" s="1460"/>
      <c r="H98" s="1460"/>
      <c r="I98" s="1460"/>
      <c r="J98" s="1460"/>
      <c r="K98" s="1460"/>
      <c r="L98" s="1461"/>
      <c r="M98" s="1065"/>
      <c r="N98" s="151" t="s">
        <v>166</v>
      </c>
      <c r="O98" s="101"/>
      <c r="P98" s="152"/>
      <c r="Q98" s="152"/>
      <c r="R98" s="152"/>
      <c r="S98" s="152"/>
      <c r="T98" s="152"/>
      <c r="U98" s="152"/>
      <c r="V98" s="152"/>
      <c r="W98" s="101"/>
      <c r="X98" s="153"/>
    </row>
    <row r="99" spans="1:24" s="154" customFormat="1" ht="23.25" customHeight="1">
      <c r="A99" s="149"/>
      <c r="B99" s="1065"/>
      <c r="C99" s="1455" t="s">
        <v>167</v>
      </c>
      <c r="D99" s="1200"/>
      <c r="E99" s="1200"/>
      <c r="F99" s="1200"/>
      <c r="G99" s="1200"/>
      <c r="H99" s="1200"/>
      <c r="I99" s="1200"/>
      <c r="J99" s="1200"/>
      <c r="K99" s="1200"/>
      <c r="L99" s="1456"/>
      <c r="M99" s="1065"/>
      <c r="N99" s="155" t="s">
        <v>168</v>
      </c>
      <c r="O99" s="151"/>
      <c r="P99" s="101"/>
      <c r="Q99" s="1451"/>
      <c r="R99" s="1452"/>
      <c r="S99" s="1452"/>
      <c r="T99" s="1452"/>
      <c r="U99" s="1452"/>
      <c r="V99" s="1453"/>
      <c r="W99" s="101"/>
      <c r="X99" s="153"/>
    </row>
    <row r="100" spans="1:24" s="154" customFormat="1" ht="27" customHeight="1">
      <c r="A100" s="149"/>
      <c r="B100" s="1065"/>
      <c r="C100" s="1457" t="s">
        <v>490</v>
      </c>
      <c r="D100" s="1458"/>
      <c r="E100" s="1458"/>
      <c r="F100" s="1458"/>
      <c r="G100" s="1458"/>
      <c r="H100" s="1458"/>
      <c r="I100" s="1458"/>
      <c r="J100" s="1458"/>
      <c r="K100" s="1458"/>
      <c r="L100" s="1458"/>
      <c r="M100" s="101"/>
      <c r="N100" s="156" t="s">
        <v>156</v>
      </c>
      <c r="O100" s="152"/>
      <c r="P100" s="152"/>
      <c r="Q100" s="152"/>
      <c r="R100" s="152"/>
      <c r="S100" s="152"/>
      <c r="T100" s="152"/>
      <c r="U100" s="152"/>
      <c r="V100" s="152"/>
      <c r="W100" s="152"/>
      <c r="X100" s="153"/>
    </row>
    <row r="101" spans="1:24" s="154" customFormat="1" ht="6" customHeight="1">
      <c r="A101" s="149"/>
      <c r="B101" s="3"/>
      <c r="C101" s="79"/>
      <c r="D101" s="57"/>
      <c r="E101" s="57"/>
      <c r="F101" s="57"/>
      <c r="G101" s="57"/>
      <c r="H101" s="57"/>
      <c r="I101" s="57"/>
      <c r="J101" s="57"/>
      <c r="K101" s="57"/>
      <c r="L101" s="57"/>
      <c r="M101" s="57"/>
      <c r="N101" s="3"/>
      <c r="O101" s="109"/>
      <c r="P101" s="109"/>
      <c r="Q101" s="109"/>
      <c r="R101" s="109"/>
      <c r="S101" s="109"/>
      <c r="T101" s="109"/>
      <c r="U101" s="109"/>
      <c r="V101" s="109"/>
      <c r="W101" s="109"/>
      <c r="X101" s="153"/>
    </row>
    <row r="102" spans="1:24" ht="19.5" customHeight="1">
      <c r="A102" s="159" t="s">
        <v>476</v>
      </c>
    </row>
    <row r="103" spans="1:24" s="57" customFormat="1" ht="19.5" customHeight="1">
      <c r="A103" s="160" t="s">
        <v>169</v>
      </c>
      <c r="K103" s="57" t="s">
        <v>105</v>
      </c>
    </row>
    <row r="104" spans="1:24" ht="19.5" customHeight="1">
      <c r="A104" s="8"/>
      <c r="B104" s="1290" t="s">
        <v>515</v>
      </c>
      <c r="C104" s="1290"/>
      <c r="D104" s="1290"/>
      <c r="E104" s="1410" t="s">
        <v>106</v>
      </c>
      <c r="F104" s="1411"/>
      <c r="G104" s="1411"/>
      <c r="H104" s="1411"/>
      <c r="I104" s="1411"/>
      <c r="J104" s="1235"/>
      <c r="K104" s="1469" t="s">
        <v>108</v>
      </c>
      <c r="L104" s="1469"/>
      <c r="M104" s="1469"/>
      <c r="N104" s="1469"/>
      <c r="O104" s="1469"/>
      <c r="P104" s="1469"/>
      <c r="Q104" s="1469"/>
      <c r="R104" s="1469"/>
      <c r="S104" s="1469"/>
      <c r="T104" s="1469"/>
      <c r="U104" s="1469"/>
      <c r="V104" s="1469"/>
    </row>
    <row r="105" spans="1:24" s="2" customFormat="1" ht="23.25" customHeight="1">
      <c r="A105" s="14"/>
      <c r="B105" s="1290"/>
      <c r="C105" s="1290"/>
      <c r="D105" s="1290"/>
      <c r="E105" s="1412"/>
      <c r="F105" s="1413"/>
      <c r="G105" s="1413"/>
      <c r="H105" s="1413"/>
      <c r="I105" s="1413"/>
      <c r="J105" s="1236"/>
      <c r="K105" s="143" t="s">
        <v>109</v>
      </c>
      <c r="L105" s="143" t="s">
        <v>110</v>
      </c>
      <c r="M105" s="143" t="s">
        <v>111</v>
      </c>
      <c r="N105" s="143" t="s">
        <v>112</v>
      </c>
      <c r="O105" s="143" t="s">
        <v>113</v>
      </c>
      <c r="P105" s="143" t="s">
        <v>114</v>
      </c>
      <c r="Q105" s="143" t="s">
        <v>115</v>
      </c>
      <c r="R105" s="143" t="s">
        <v>116</v>
      </c>
      <c r="S105" s="143" t="s">
        <v>117</v>
      </c>
      <c r="T105" s="143" t="s">
        <v>118</v>
      </c>
      <c r="U105" s="143" t="s">
        <v>119</v>
      </c>
      <c r="V105" s="143" t="s">
        <v>120</v>
      </c>
    </row>
    <row r="106" spans="1:24" s="57" customFormat="1" ht="23.25" customHeight="1">
      <c r="A106" s="81"/>
      <c r="B106" s="1446" t="s">
        <v>170</v>
      </c>
      <c r="C106" s="1471" t="s">
        <v>171</v>
      </c>
      <c r="D106" s="1472"/>
      <c r="E106" s="1475" t="s">
        <v>172</v>
      </c>
      <c r="F106" s="1476"/>
      <c r="G106" s="1476"/>
      <c r="H106" s="1476"/>
      <c r="I106" s="1476"/>
      <c r="J106" s="1477"/>
      <c r="K106" s="1067"/>
      <c r="L106" s="1067"/>
      <c r="M106" s="1067"/>
      <c r="N106" s="1067"/>
      <c r="O106" s="1067"/>
      <c r="P106" s="1067"/>
      <c r="Q106" s="1067"/>
      <c r="R106" s="1068"/>
      <c r="S106" s="1067"/>
      <c r="T106" s="1067"/>
      <c r="U106" s="1067"/>
      <c r="V106" s="1067"/>
    </row>
    <row r="107" spans="1:24" s="57" customFormat="1" ht="23.25" customHeight="1">
      <c r="A107" s="81"/>
      <c r="B107" s="1470"/>
      <c r="C107" s="1473"/>
      <c r="D107" s="1474"/>
      <c r="E107" s="1464" t="s">
        <v>173</v>
      </c>
      <c r="F107" s="1478"/>
      <c r="G107" s="1478"/>
      <c r="H107" s="1478"/>
      <c r="I107" s="1478"/>
      <c r="J107" s="1479"/>
      <c r="K107" s="1065"/>
      <c r="L107" s="1065"/>
      <c r="M107" s="1065"/>
      <c r="N107" s="1065"/>
      <c r="O107" s="1065"/>
      <c r="P107" s="1065"/>
      <c r="Q107" s="1065"/>
      <c r="R107" s="1066"/>
      <c r="S107" s="1065"/>
      <c r="T107" s="1065"/>
      <c r="U107" s="1065"/>
      <c r="V107" s="1065"/>
    </row>
    <row r="108" spans="1:24" s="57" customFormat="1" ht="23.25" customHeight="1">
      <c r="A108" s="81"/>
      <c r="B108" s="1470"/>
      <c r="C108" s="1473"/>
      <c r="D108" s="1474"/>
      <c r="E108" s="1464" t="s">
        <v>174</v>
      </c>
      <c r="F108" s="1478"/>
      <c r="G108" s="1478"/>
      <c r="H108" s="1478"/>
      <c r="I108" s="1478"/>
      <c r="J108" s="1479"/>
      <c r="K108" s="1065"/>
      <c r="L108" s="1065"/>
      <c r="M108" s="1065"/>
      <c r="N108" s="1065"/>
      <c r="O108" s="1065"/>
      <c r="P108" s="1065"/>
      <c r="Q108" s="1065"/>
      <c r="R108" s="1066"/>
      <c r="S108" s="1065"/>
      <c r="T108" s="1065"/>
      <c r="U108" s="1065"/>
      <c r="V108" s="1065"/>
    </row>
    <row r="109" spans="1:24" s="57" customFormat="1" ht="23.25" customHeight="1">
      <c r="A109" s="81"/>
      <c r="B109" s="1470"/>
      <c r="C109" s="1473"/>
      <c r="D109" s="1474"/>
      <c r="E109" s="1464" t="s">
        <v>175</v>
      </c>
      <c r="F109" s="1478"/>
      <c r="G109" s="1478"/>
      <c r="H109" s="1478"/>
      <c r="I109" s="1478"/>
      <c r="J109" s="1479"/>
      <c r="K109" s="1065"/>
      <c r="L109" s="1065"/>
      <c r="M109" s="1065"/>
      <c r="N109" s="1065"/>
      <c r="O109" s="1065"/>
      <c r="P109" s="1065"/>
      <c r="Q109" s="1065"/>
      <c r="R109" s="1066"/>
      <c r="S109" s="1065"/>
      <c r="T109" s="1065"/>
      <c r="U109" s="1065"/>
      <c r="V109" s="1065"/>
    </row>
    <row r="110" spans="1:24" s="57" customFormat="1" ht="23.25" customHeight="1">
      <c r="A110" s="81"/>
      <c r="B110" s="1470"/>
      <c r="C110" s="1473"/>
      <c r="D110" s="1474"/>
      <c r="E110" s="1464" t="s">
        <v>176</v>
      </c>
      <c r="F110" s="1478"/>
      <c r="G110" s="1478"/>
      <c r="H110" s="1478"/>
      <c r="I110" s="1478"/>
      <c r="J110" s="1479"/>
      <c r="K110" s="1065"/>
      <c r="L110" s="1065"/>
      <c r="M110" s="1065"/>
      <c r="N110" s="1065"/>
      <c r="O110" s="1065"/>
      <c r="P110" s="1065"/>
      <c r="Q110" s="1065"/>
      <c r="R110" s="1066"/>
      <c r="S110" s="1065"/>
      <c r="T110" s="1065"/>
      <c r="U110" s="1065"/>
      <c r="V110" s="1065"/>
    </row>
    <row r="111" spans="1:24" s="57" customFormat="1" ht="33.75" customHeight="1">
      <c r="A111" s="81"/>
      <c r="B111" s="1470"/>
      <c r="C111" s="1480" t="s">
        <v>124</v>
      </c>
      <c r="D111" s="1481"/>
      <c r="E111" s="1464" t="s">
        <v>177</v>
      </c>
      <c r="F111" s="1478"/>
      <c r="G111" s="1478"/>
      <c r="H111" s="1478"/>
      <c r="I111" s="1478"/>
      <c r="J111" s="1479"/>
      <c r="K111" s="1450" t="s">
        <v>482</v>
      </c>
      <c r="L111" s="1442"/>
      <c r="M111" s="1442"/>
      <c r="N111" s="1442"/>
      <c r="O111" s="1442"/>
      <c r="P111" s="1442"/>
      <c r="Q111" s="1442"/>
      <c r="R111" s="1442"/>
      <c r="S111" s="1442"/>
      <c r="T111" s="1442"/>
      <c r="U111" s="1442"/>
      <c r="V111" s="1443"/>
    </row>
    <row r="112" spans="1:24" s="57" customFormat="1" ht="23.25" customHeight="1">
      <c r="A112" s="81"/>
      <c r="B112" s="1470"/>
      <c r="C112" s="1482" t="s">
        <v>178</v>
      </c>
      <c r="D112" s="1483"/>
      <c r="E112" s="1464" t="s">
        <v>179</v>
      </c>
      <c r="F112" s="1478"/>
      <c r="G112" s="1478"/>
      <c r="H112" s="1478"/>
      <c r="I112" s="1478"/>
      <c r="J112" s="1479"/>
      <c r="K112" s="1486" t="s">
        <v>180</v>
      </c>
      <c r="L112" s="1487"/>
      <c r="M112" s="1487"/>
      <c r="N112" s="1487"/>
      <c r="O112" s="1487"/>
      <c r="P112" s="1487"/>
      <c r="Q112" s="1487"/>
      <c r="R112" s="1487"/>
      <c r="S112" s="1487"/>
      <c r="T112" s="1487"/>
      <c r="U112" s="1487"/>
      <c r="V112" s="1488"/>
    </row>
    <row r="113" spans="1:25" s="57" customFormat="1" ht="23.25" customHeight="1">
      <c r="A113" s="81"/>
      <c r="B113" s="1470"/>
      <c r="C113" s="1484"/>
      <c r="D113" s="1485"/>
      <c r="E113" s="1464" t="s">
        <v>181</v>
      </c>
      <c r="F113" s="1478"/>
      <c r="G113" s="1478"/>
      <c r="H113" s="1478"/>
      <c r="I113" s="1478"/>
      <c r="J113" s="1479"/>
      <c r="K113" s="1486" t="s">
        <v>180</v>
      </c>
      <c r="L113" s="1487"/>
      <c r="M113" s="1487"/>
      <c r="N113" s="1487"/>
      <c r="O113" s="1487"/>
      <c r="P113" s="1487"/>
      <c r="Q113" s="1487"/>
      <c r="R113" s="1487"/>
      <c r="S113" s="1487"/>
      <c r="T113" s="1487"/>
      <c r="U113" s="1487"/>
      <c r="V113" s="1488"/>
    </row>
    <row r="114" spans="1:25" s="57" customFormat="1" ht="23.25" customHeight="1">
      <c r="A114" s="81"/>
      <c r="B114" s="1470"/>
      <c r="C114" s="1484"/>
      <c r="D114" s="1485"/>
      <c r="E114" s="1464" t="s">
        <v>182</v>
      </c>
      <c r="F114" s="1478"/>
      <c r="G114" s="1478"/>
      <c r="H114" s="1478"/>
      <c r="I114" s="1478"/>
      <c r="J114" s="1479"/>
      <c r="K114" s="1486" t="s">
        <v>180</v>
      </c>
      <c r="L114" s="1487"/>
      <c r="M114" s="1487"/>
      <c r="N114" s="1487"/>
      <c r="O114" s="1487"/>
      <c r="P114" s="1487"/>
      <c r="Q114" s="1487"/>
      <c r="R114" s="1487"/>
      <c r="S114" s="1487"/>
      <c r="T114" s="1487"/>
      <c r="U114" s="1487"/>
      <c r="V114" s="1488"/>
    </row>
    <row r="115" spans="1:25" s="57" customFormat="1" ht="23.25" customHeight="1">
      <c r="A115" s="81"/>
      <c r="B115" s="1470"/>
      <c r="C115" s="1484"/>
      <c r="D115" s="1485"/>
      <c r="E115" s="1464" t="s">
        <v>183</v>
      </c>
      <c r="F115" s="1478"/>
      <c r="G115" s="1478"/>
      <c r="H115" s="1478"/>
      <c r="I115" s="1478"/>
      <c r="J115" s="1479"/>
      <c r="K115" s="1486" t="s">
        <v>180</v>
      </c>
      <c r="L115" s="1487"/>
      <c r="M115" s="1487"/>
      <c r="N115" s="1487"/>
      <c r="O115" s="1487"/>
      <c r="P115" s="1487"/>
      <c r="Q115" s="1487"/>
      <c r="R115" s="1487"/>
      <c r="S115" s="1487"/>
      <c r="T115" s="1487"/>
      <c r="U115" s="1487"/>
      <c r="V115" s="1488"/>
    </row>
    <row r="116" spans="1:25" s="57" customFormat="1" ht="24" customHeight="1">
      <c r="A116" s="81"/>
      <c r="B116" s="1489" t="s">
        <v>184</v>
      </c>
      <c r="C116" s="1482" t="s">
        <v>185</v>
      </c>
      <c r="D116" s="1483"/>
      <c r="E116" s="1494" t="s">
        <v>186</v>
      </c>
      <c r="F116" s="1495"/>
      <c r="G116" s="1495"/>
      <c r="H116" s="1495"/>
      <c r="I116" s="1495"/>
      <c r="J116" s="1496"/>
      <c r="K116" s="1065"/>
      <c r="L116" s="1065"/>
      <c r="M116" s="1065"/>
      <c r="N116" s="1065"/>
      <c r="O116" s="1065"/>
      <c r="P116" s="1065"/>
      <c r="Q116" s="1065"/>
      <c r="R116" s="1065"/>
      <c r="S116" s="1065"/>
      <c r="T116" s="1065"/>
      <c r="U116" s="1065"/>
      <c r="V116" s="1065"/>
    </row>
    <row r="117" spans="1:25" s="57" customFormat="1" ht="27" customHeight="1">
      <c r="A117" s="81"/>
      <c r="B117" s="1490"/>
      <c r="C117" s="1484"/>
      <c r="D117" s="1485"/>
      <c r="E117" s="1497" t="s">
        <v>187</v>
      </c>
      <c r="F117" s="1498"/>
      <c r="G117" s="1498"/>
      <c r="H117" s="1498"/>
      <c r="I117" s="1498"/>
      <c r="J117" s="1499"/>
      <c r="K117" s="1065"/>
      <c r="L117" s="1065"/>
      <c r="M117" s="1065"/>
      <c r="N117" s="1065"/>
      <c r="O117" s="1065"/>
      <c r="P117" s="1065"/>
      <c r="Q117" s="1065"/>
      <c r="R117" s="1065"/>
      <c r="S117" s="1065"/>
      <c r="T117" s="1065"/>
      <c r="U117" s="1065"/>
      <c r="V117" s="1065"/>
    </row>
    <row r="118" spans="1:25" s="57" customFormat="1" ht="35.25" customHeight="1">
      <c r="A118" s="81"/>
      <c r="B118" s="1490"/>
      <c r="C118" s="1484"/>
      <c r="D118" s="1485"/>
      <c r="E118" s="1494" t="s">
        <v>188</v>
      </c>
      <c r="F118" s="1495"/>
      <c r="G118" s="1495"/>
      <c r="H118" s="1495"/>
      <c r="I118" s="1495"/>
      <c r="J118" s="1496"/>
      <c r="K118" s="1065"/>
      <c r="L118" s="1065"/>
      <c r="M118" s="1065"/>
      <c r="N118" s="1065"/>
      <c r="O118" s="1065"/>
      <c r="P118" s="1065"/>
      <c r="Q118" s="1065"/>
      <c r="R118" s="1065"/>
      <c r="S118" s="1065"/>
      <c r="T118" s="1065"/>
      <c r="U118" s="1065"/>
      <c r="V118" s="1065"/>
    </row>
    <row r="119" spans="1:25" s="57" customFormat="1" ht="35.25" customHeight="1">
      <c r="A119" s="81"/>
      <c r="B119" s="1490"/>
      <c r="C119" s="1484"/>
      <c r="D119" s="1485"/>
      <c r="E119" s="1494" t="s">
        <v>189</v>
      </c>
      <c r="F119" s="1495"/>
      <c r="G119" s="1495"/>
      <c r="H119" s="1495"/>
      <c r="I119" s="1495"/>
      <c r="J119" s="1496"/>
      <c r="K119" s="1065"/>
      <c r="L119" s="1065"/>
      <c r="M119" s="1065"/>
      <c r="N119" s="1065"/>
      <c r="O119" s="1065"/>
      <c r="P119" s="1065"/>
      <c r="Q119" s="1065"/>
      <c r="R119" s="1065"/>
      <c r="S119" s="1065"/>
      <c r="T119" s="1065"/>
      <c r="U119" s="1065"/>
      <c r="V119" s="1065"/>
    </row>
    <row r="120" spans="1:25" s="57" customFormat="1" ht="23.25" customHeight="1">
      <c r="A120" s="81"/>
      <c r="B120" s="1491"/>
      <c r="C120" s="1492"/>
      <c r="D120" s="1493"/>
      <c r="E120" s="1494" t="s">
        <v>190</v>
      </c>
      <c r="F120" s="1495"/>
      <c r="G120" s="1495"/>
      <c r="H120" s="1495"/>
      <c r="I120" s="1495"/>
      <c r="J120" s="1496"/>
      <c r="K120" s="1065"/>
      <c r="L120" s="1065"/>
      <c r="M120" s="1065"/>
      <c r="N120" s="1065"/>
      <c r="O120" s="1065"/>
      <c r="P120" s="1065"/>
      <c r="Q120" s="1065"/>
      <c r="R120" s="1065"/>
      <c r="S120" s="1065"/>
      <c r="T120" s="1065"/>
      <c r="U120" s="1065"/>
      <c r="V120" s="1065"/>
    </row>
    <row r="121" spans="1:25" ht="24" customHeight="1">
      <c r="A121" s="8"/>
      <c r="B121" s="1290" t="s">
        <v>515</v>
      </c>
      <c r="C121" s="1290"/>
      <c r="D121" s="1290"/>
      <c r="E121" s="1410" t="s">
        <v>106</v>
      </c>
      <c r="F121" s="1411"/>
      <c r="G121" s="1411"/>
      <c r="H121" s="1411"/>
      <c r="I121" s="1411"/>
      <c r="J121" s="1235"/>
      <c r="K121" s="1469" t="s">
        <v>108</v>
      </c>
      <c r="L121" s="1469"/>
      <c r="M121" s="1469"/>
      <c r="N121" s="1469"/>
      <c r="O121" s="1469"/>
      <c r="P121" s="1469"/>
      <c r="Q121" s="1469"/>
      <c r="R121" s="1469"/>
      <c r="S121" s="1469"/>
      <c r="T121" s="1469"/>
      <c r="U121" s="1469"/>
      <c r="V121" s="1469"/>
    </row>
    <row r="122" spans="1:25" s="2" customFormat="1" ht="23.25" customHeight="1">
      <c r="A122" s="14"/>
      <c r="B122" s="1290"/>
      <c r="C122" s="1290"/>
      <c r="D122" s="1290"/>
      <c r="E122" s="1412"/>
      <c r="F122" s="1413"/>
      <c r="G122" s="1413"/>
      <c r="H122" s="1413"/>
      <c r="I122" s="1413"/>
      <c r="J122" s="1236"/>
      <c r="K122" s="143" t="s">
        <v>109</v>
      </c>
      <c r="L122" s="143" t="s">
        <v>110</v>
      </c>
      <c r="M122" s="143" t="s">
        <v>111</v>
      </c>
      <c r="N122" s="143" t="s">
        <v>112</v>
      </c>
      <c r="O122" s="143" t="s">
        <v>113</v>
      </c>
      <c r="P122" s="143" t="s">
        <v>114</v>
      </c>
      <c r="Q122" s="143" t="s">
        <v>115</v>
      </c>
      <c r="R122" s="143" t="s">
        <v>116</v>
      </c>
      <c r="S122" s="143" t="s">
        <v>117</v>
      </c>
      <c r="T122" s="143" t="s">
        <v>118</v>
      </c>
      <c r="U122" s="143" t="s">
        <v>119</v>
      </c>
      <c r="V122" s="143" t="s">
        <v>120</v>
      </c>
    </row>
    <row r="123" spans="1:25" s="57" customFormat="1" ht="37.5" customHeight="1">
      <c r="A123" s="81"/>
      <c r="B123" s="1489" t="s">
        <v>184</v>
      </c>
      <c r="C123" s="1482" t="s">
        <v>191</v>
      </c>
      <c r="D123" s="1483"/>
      <c r="E123" s="1502"/>
      <c r="F123" s="1503"/>
      <c r="G123" s="1503"/>
      <c r="H123" s="1503"/>
      <c r="I123" s="1503"/>
      <c r="J123" s="1504"/>
      <c r="K123" s="1065"/>
      <c r="L123" s="1065"/>
      <c r="M123" s="1065"/>
      <c r="N123" s="1065"/>
      <c r="O123" s="1065"/>
      <c r="P123" s="1065"/>
      <c r="Q123" s="1065"/>
      <c r="R123" s="1065"/>
      <c r="S123" s="1065"/>
      <c r="T123" s="1065"/>
      <c r="U123" s="1065"/>
      <c r="V123" s="1065"/>
    </row>
    <row r="124" spans="1:25" s="57" customFormat="1" ht="37.5" customHeight="1">
      <c r="A124" s="81"/>
      <c r="B124" s="1490"/>
      <c r="C124" s="1484"/>
      <c r="D124" s="1485"/>
      <c r="E124" s="1502"/>
      <c r="F124" s="1503"/>
      <c r="G124" s="1503"/>
      <c r="H124" s="1503"/>
      <c r="I124" s="1503"/>
      <c r="J124" s="1504"/>
      <c r="K124" s="1065"/>
      <c r="L124" s="1065"/>
      <c r="M124" s="1065"/>
      <c r="N124" s="1065"/>
      <c r="O124" s="1065"/>
      <c r="P124" s="1065"/>
      <c r="Q124" s="1065"/>
      <c r="R124" s="1065"/>
      <c r="S124" s="1065"/>
      <c r="T124" s="1065"/>
      <c r="U124" s="1065"/>
      <c r="V124" s="1065"/>
    </row>
    <row r="125" spans="1:25" s="57" customFormat="1" ht="37.5" customHeight="1">
      <c r="A125" s="81"/>
      <c r="B125" s="1490"/>
      <c r="C125" s="1484"/>
      <c r="D125" s="1485"/>
      <c r="E125" s="1502"/>
      <c r="F125" s="1503"/>
      <c r="G125" s="1503"/>
      <c r="H125" s="1503"/>
      <c r="I125" s="1503"/>
      <c r="J125" s="1504"/>
      <c r="K125" s="1065"/>
      <c r="L125" s="1065"/>
      <c r="M125" s="1065"/>
      <c r="N125" s="1065"/>
      <c r="O125" s="1065"/>
      <c r="P125" s="1065"/>
      <c r="Q125" s="1065"/>
      <c r="R125" s="1065"/>
      <c r="S125" s="1065"/>
      <c r="T125" s="1065"/>
      <c r="U125" s="1065"/>
      <c r="V125" s="1065"/>
    </row>
    <row r="126" spans="1:25" s="57" customFormat="1" ht="37.5" customHeight="1">
      <c r="A126" s="81"/>
      <c r="B126" s="1490"/>
      <c r="C126" s="1484"/>
      <c r="D126" s="1485"/>
      <c r="E126" s="1502"/>
      <c r="F126" s="1503"/>
      <c r="G126" s="1503"/>
      <c r="H126" s="1503"/>
      <c r="I126" s="1503"/>
      <c r="J126" s="1504"/>
      <c r="K126" s="1065"/>
      <c r="L126" s="1065"/>
      <c r="M126" s="1065"/>
      <c r="N126" s="1065"/>
      <c r="O126" s="1065"/>
      <c r="P126" s="1065"/>
      <c r="Q126" s="1065"/>
      <c r="R126" s="1065"/>
      <c r="S126" s="1065"/>
      <c r="T126" s="1065"/>
      <c r="U126" s="1065"/>
      <c r="V126" s="1065"/>
    </row>
    <row r="127" spans="1:25" s="57" customFormat="1" ht="37.5" customHeight="1">
      <c r="A127" s="81"/>
      <c r="B127" s="1490"/>
      <c r="C127" s="1484"/>
      <c r="D127" s="1485"/>
      <c r="E127" s="1502"/>
      <c r="F127" s="1503"/>
      <c r="G127" s="1503"/>
      <c r="H127" s="1503"/>
      <c r="I127" s="1503"/>
      <c r="J127" s="1504"/>
      <c r="K127" s="1065"/>
      <c r="L127" s="1065"/>
      <c r="M127" s="1065"/>
      <c r="N127" s="1065"/>
      <c r="O127" s="1065"/>
      <c r="P127" s="1065"/>
      <c r="Q127" s="1065"/>
      <c r="R127" s="1065"/>
      <c r="S127" s="1065"/>
      <c r="T127" s="1065"/>
      <c r="U127" s="1065"/>
      <c r="V127" s="1065"/>
    </row>
    <row r="128" spans="1:25" s="57" customFormat="1" ht="21" customHeight="1">
      <c r="A128" s="81"/>
      <c r="B128" s="1490"/>
      <c r="C128" s="1492"/>
      <c r="D128" s="1493"/>
      <c r="E128" s="1507" t="s">
        <v>192</v>
      </c>
      <c r="F128" s="1508"/>
      <c r="G128" s="1508"/>
      <c r="H128" s="1508"/>
      <c r="I128" s="1508"/>
      <c r="J128" s="1508"/>
      <c r="K128" s="1508"/>
      <c r="L128" s="1508"/>
      <c r="M128" s="1508"/>
      <c r="N128" s="1508"/>
      <c r="O128" s="1508"/>
      <c r="P128" s="1508"/>
      <c r="Q128" s="1508"/>
      <c r="R128" s="1508"/>
      <c r="S128" s="1508"/>
      <c r="T128" s="1508"/>
      <c r="U128" s="1508"/>
      <c r="V128" s="1509"/>
      <c r="Y128" s="57" t="s">
        <v>193</v>
      </c>
    </row>
    <row r="129" spans="1:34" s="57" customFormat="1" ht="22.5" customHeight="1">
      <c r="A129" s="81"/>
      <c r="B129" s="1491"/>
      <c r="C129" s="1500" t="s">
        <v>194</v>
      </c>
      <c r="D129" s="1500"/>
      <c r="E129" s="1464" t="s">
        <v>195</v>
      </c>
      <c r="F129" s="1478"/>
      <c r="G129" s="1478"/>
      <c r="H129" s="1478"/>
      <c r="I129" s="1478"/>
      <c r="J129" s="1479"/>
      <c r="K129" s="1065"/>
      <c r="L129" s="1065"/>
      <c r="M129" s="1065"/>
      <c r="N129" s="1065"/>
      <c r="O129" s="1065"/>
      <c r="P129" s="1065"/>
      <c r="Q129" s="1065"/>
      <c r="R129" s="1065"/>
      <c r="S129" s="1065"/>
      <c r="T129" s="1065"/>
      <c r="U129" s="1065"/>
      <c r="V129" s="1065"/>
    </row>
    <row r="130" spans="1:34" s="57" customFormat="1" ht="31.5" customHeight="1">
      <c r="A130" s="81"/>
      <c r="B130" s="79" t="s">
        <v>196</v>
      </c>
      <c r="C130" s="81"/>
      <c r="D130" s="93"/>
      <c r="E130" s="109"/>
      <c r="F130" s="109"/>
      <c r="G130" s="109"/>
      <c r="H130" s="109"/>
      <c r="I130" s="109"/>
      <c r="K130" s="79" t="s">
        <v>105</v>
      </c>
      <c r="X130" s="109"/>
      <c r="Z130" s="109"/>
      <c r="AA130" s="93"/>
      <c r="AB130" s="93"/>
    </row>
    <row r="131" spans="1:34" ht="21.75" customHeight="1">
      <c r="A131" s="8"/>
      <c r="B131" s="1290" t="s">
        <v>515</v>
      </c>
      <c r="C131" s="1290"/>
      <c r="D131" s="1501" t="s">
        <v>106</v>
      </c>
      <c r="E131" s="1411"/>
      <c r="F131" s="1411"/>
      <c r="G131" s="1411"/>
      <c r="H131" s="1411"/>
      <c r="I131" s="1411"/>
      <c r="J131" s="1148" t="s">
        <v>108</v>
      </c>
      <c r="K131" s="1424"/>
      <c r="L131" s="1424"/>
      <c r="M131" s="1424"/>
      <c r="N131" s="1424"/>
      <c r="O131" s="1424"/>
      <c r="P131" s="1424"/>
      <c r="Q131" s="1424"/>
      <c r="R131" s="1424"/>
      <c r="S131" s="1424"/>
      <c r="T131" s="1424"/>
      <c r="U131" s="1149"/>
      <c r="V131" s="1505" t="s">
        <v>197</v>
      </c>
    </row>
    <row r="132" spans="1:34" s="2" customFormat="1" ht="24.75" customHeight="1">
      <c r="A132" s="14"/>
      <c r="B132" s="1290"/>
      <c r="C132" s="1290"/>
      <c r="D132" s="1412"/>
      <c r="E132" s="1413"/>
      <c r="F132" s="1413"/>
      <c r="G132" s="1413"/>
      <c r="H132" s="1413"/>
      <c r="I132" s="1413"/>
      <c r="J132" s="143" t="s">
        <v>109</v>
      </c>
      <c r="K132" s="143" t="s">
        <v>110</v>
      </c>
      <c r="L132" s="143" t="s">
        <v>111</v>
      </c>
      <c r="M132" s="143" t="s">
        <v>112</v>
      </c>
      <c r="N132" s="143" t="s">
        <v>113</v>
      </c>
      <c r="O132" s="143" t="s">
        <v>114</v>
      </c>
      <c r="P132" s="143" t="s">
        <v>115</v>
      </c>
      <c r="Q132" s="143" t="s">
        <v>116</v>
      </c>
      <c r="R132" s="143" t="s">
        <v>117</v>
      </c>
      <c r="S132" s="143" t="s">
        <v>118</v>
      </c>
      <c r="T132" s="143" t="s">
        <v>119</v>
      </c>
      <c r="U132" s="143" t="s">
        <v>120</v>
      </c>
      <c r="V132" s="1506"/>
    </row>
    <row r="133" spans="1:34" s="57" customFormat="1" ht="34.5" customHeight="1">
      <c r="A133" s="81"/>
      <c r="B133" s="1521" t="s">
        <v>198</v>
      </c>
      <c r="C133" s="1522"/>
      <c r="D133" s="1502"/>
      <c r="E133" s="1503"/>
      <c r="F133" s="1503"/>
      <c r="G133" s="1503"/>
      <c r="H133" s="1503"/>
      <c r="I133" s="1503"/>
      <c r="J133" s="1065"/>
      <c r="K133" s="1065"/>
      <c r="L133" s="1065"/>
      <c r="M133" s="1065"/>
      <c r="N133" s="1065"/>
      <c r="O133" s="1065"/>
      <c r="P133" s="1065"/>
      <c r="Q133" s="1065"/>
      <c r="R133" s="1065"/>
      <c r="S133" s="1065"/>
      <c r="T133" s="1065"/>
      <c r="U133" s="1069"/>
      <c r="V133" s="162"/>
    </row>
    <row r="134" spans="1:34" s="57" customFormat="1" ht="34.5" customHeight="1">
      <c r="A134" s="81"/>
      <c r="B134" s="1523"/>
      <c r="C134" s="1524"/>
      <c r="D134" s="1502"/>
      <c r="E134" s="1503"/>
      <c r="F134" s="1503"/>
      <c r="G134" s="1503"/>
      <c r="H134" s="1503"/>
      <c r="I134" s="1503"/>
      <c r="J134" s="1065"/>
      <c r="K134" s="1065"/>
      <c r="L134" s="1065"/>
      <c r="M134" s="1065"/>
      <c r="N134" s="1065"/>
      <c r="O134" s="1065"/>
      <c r="P134" s="1065"/>
      <c r="Q134" s="1065"/>
      <c r="R134" s="1065"/>
      <c r="S134" s="1065"/>
      <c r="T134" s="1065"/>
      <c r="U134" s="1069"/>
      <c r="V134" s="163"/>
    </row>
    <row r="135" spans="1:34" s="57" customFormat="1" ht="34.5" customHeight="1">
      <c r="A135" s="81"/>
      <c r="B135" s="1523"/>
      <c r="C135" s="1524"/>
      <c r="D135" s="1502"/>
      <c r="E135" s="1503"/>
      <c r="F135" s="1503"/>
      <c r="G135" s="1503"/>
      <c r="H135" s="1503"/>
      <c r="I135" s="1503"/>
      <c r="J135" s="1065"/>
      <c r="K135" s="1065"/>
      <c r="L135" s="1065"/>
      <c r="M135" s="1065"/>
      <c r="N135" s="1065"/>
      <c r="O135" s="1065"/>
      <c r="P135" s="1065"/>
      <c r="Q135" s="1065"/>
      <c r="R135" s="1065"/>
      <c r="S135" s="1065"/>
      <c r="T135" s="1065"/>
      <c r="U135" s="1069"/>
      <c r="V135" s="163"/>
    </row>
    <row r="136" spans="1:34" s="57" customFormat="1" ht="34.5" customHeight="1">
      <c r="A136" s="81"/>
      <c r="B136" s="1523"/>
      <c r="C136" s="1524"/>
      <c r="D136" s="1502"/>
      <c r="E136" s="1503"/>
      <c r="F136" s="1503"/>
      <c r="G136" s="1503"/>
      <c r="H136" s="1503"/>
      <c r="I136" s="1503"/>
      <c r="J136" s="1065"/>
      <c r="K136" s="1065"/>
      <c r="L136" s="1065"/>
      <c r="M136" s="1065"/>
      <c r="N136" s="1065"/>
      <c r="O136" s="1065"/>
      <c r="P136" s="1065"/>
      <c r="Q136" s="1065"/>
      <c r="R136" s="1065"/>
      <c r="S136" s="1065"/>
      <c r="T136" s="1065"/>
      <c r="U136" s="1069"/>
      <c r="V136" s="163"/>
    </row>
    <row r="137" spans="1:34" s="57" customFormat="1" ht="34.5" customHeight="1">
      <c r="A137" s="81"/>
      <c r="B137" s="1525"/>
      <c r="C137" s="1526"/>
      <c r="D137" s="1502"/>
      <c r="E137" s="1503"/>
      <c r="F137" s="1503"/>
      <c r="G137" s="1503"/>
      <c r="H137" s="1503"/>
      <c r="I137" s="1503"/>
      <c r="J137" s="1065"/>
      <c r="K137" s="1065"/>
      <c r="L137" s="1065"/>
      <c r="M137" s="1065"/>
      <c r="N137" s="1065"/>
      <c r="O137" s="1065"/>
      <c r="P137" s="1065"/>
      <c r="Q137" s="1065"/>
      <c r="R137" s="1065"/>
      <c r="S137" s="1065"/>
      <c r="T137" s="1065"/>
      <c r="U137" s="1069"/>
      <c r="V137" s="163"/>
    </row>
    <row r="138" spans="1:34" s="57" customFormat="1" ht="15.75" customHeight="1">
      <c r="A138" s="81"/>
      <c r="B138" s="1510"/>
      <c r="C138" s="1511"/>
      <c r="D138" s="1512" t="s">
        <v>192</v>
      </c>
      <c r="E138" s="1512"/>
      <c r="F138" s="1512"/>
      <c r="G138" s="1512"/>
      <c r="H138" s="1512"/>
      <c r="I138" s="1512"/>
      <c r="J138" s="1512"/>
      <c r="K138" s="161"/>
      <c r="L138" s="161"/>
      <c r="M138" s="161"/>
      <c r="N138" s="161"/>
      <c r="O138" s="161"/>
      <c r="P138" s="161"/>
      <c r="Q138" s="161"/>
      <c r="R138" s="161"/>
      <c r="S138" s="161"/>
      <c r="T138" s="161"/>
      <c r="U138" s="161"/>
      <c r="V138" s="164"/>
      <c r="Y138" s="57" t="s">
        <v>193</v>
      </c>
    </row>
    <row r="139" spans="1:34" s="57" customFormat="1" ht="25.5" customHeight="1">
      <c r="A139" s="81"/>
      <c r="B139" s="1148"/>
      <c r="C139" s="1424"/>
      <c r="D139" s="1513" t="s">
        <v>539</v>
      </c>
      <c r="E139" s="1514"/>
      <c r="F139" s="1514"/>
      <c r="G139" s="1514"/>
      <c r="H139" s="1514"/>
      <c r="I139" s="1515"/>
      <c r="J139" s="1065"/>
      <c r="K139" s="1065"/>
      <c r="L139" s="1065"/>
      <c r="M139" s="1065"/>
      <c r="N139" s="1065"/>
      <c r="O139" s="1065"/>
      <c r="P139" s="1065"/>
      <c r="Q139" s="1065"/>
      <c r="R139" s="1065"/>
      <c r="S139" s="1065"/>
      <c r="T139" s="1065"/>
      <c r="U139" s="1069"/>
      <c r="V139" s="163"/>
    </row>
    <row r="140" spans="1:34" s="57" customFormat="1" ht="60.75" customHeight="1" thickBot="1">
      <c r="A140" s="81"/>
      <c r="B140" s="1458" t="s">
        <v>525</v>
      </c>
      <c r="C140" s="1458"/>
      <c r="D140" s="1458"/>
      <c r="E140" s="1458"/>
      <c r="F140" s="1458"/>
      <c r="G140" s="1458"/>
      <c r="H140" s="1458"/>
      <c r="I140" s="1458"/>
      <c r="J140" s="1458"/>
      <c r="K140" s="1458"/>
      <c r="L140" s="1458"/>
      <c r="M140" s="1458"/>
      <c r="N140" s="1458"/>
      <c r="O140" s="1458"/>
      <c r="P140" s="1458"/>
      <c r="Q140" s="1458"/>
      <c r="R140" s="1458"/>
      <c r="S140" s="1458"/>
      <c r="T140" s="1458"/>
      <c r="U140" s="1458"/>
      <c r="V140" s="1458"/>
      <c r="W140" s="1458"/>
    </row>
    <row r="141" spans="1:34" s="145" customFormat="1" ht="26.25" customHeight="1">
      <c r="B141" s="165" t="s">
        <v>524</v>
      </c>
      <c r="C141" s="166"/>
      <c r="D141" s="166"/>
      <c r="E141" s="166"/>
      <c r="F141" s="166"/>
      <c r="G141" s="166"/>
      <c r="H141" s="166"/>
      <c r="I141" s="166"/>
      <c r="J141" s="166"/>
      <c r="K141" s="166"/>
      <c r="L141" s="166"/>
      <c r="M141" s="166"/>
      <c r="N141" s="166"/>
      <c r="O141" s="166"/>
      <c r="P141" s="166"/>
      <c r="Q141" s="166"/>
      <c r="R141" s="166"/>
      <c r="S141" s="166"/>
      <c r="T141" s="166"/>
      <c r="U141" s="166"/>
      <c r="V141" s="167"/>
      <c r="W141" s="168"/>
    </row>
    <row r="142" spans="1:34" s="172" customFormat="1" ht="26.25" customHeight="1">
      <c r="A142" s="169"/>
      <c r="B142" s="1516" t="s">
        <v>199</v>
      </c>
      <c r="C142" s="1517"/>
      <c r="D142" s="1517"/>
      <c r="E142" s="1517"/>
      <c r="F142" s="1518"/>
      <c r="G142" s="1070"/>
      <c r="H142" s="585" t="s">
        <v>200</v>
      </c>
      <c r="I142" s="830"/>
      <c r="J142" s="830"/>
      <c r="K142" s="170"/>
      <c r="L142" s="170"/>
      <c r="M142" s="171"/>
      <c r="N142" s="1070"/>
      <c r="O142" s="1519" t="s">
        <v>201</v>
      </c>
      <c r="P142" s="1520"/>
      <c r="Q142" s="1520"/>
      <c r="R142" s="1520"/>
      <c r="S142" s="1520"/>
      <c r="T142" s="1520"/>
      <c r="V142" s="173"/>
      <c r="W142" s="93"/>
    </row>
    <row r="143" spans="1:34" s="172" customFormat="1" ht="26.25" customHeight="1">
      <c r="A143" s="169"/>
      <c r="B143" s="1531" t="s">
        <v>202</v>
      </c>
      <c r="C143" s="1532"/>
      <c r="D143" s="1532"/>
      <c r="E143" s="1532"/>
      <c r="F143" s="1532"/>
      <c r="G143" s="1533"/>
      <c r="H143" s="1534"/>
      <c r="I143" s="1534"/>
      <c r="J143" s="1535"/>
      <c r="K143" s="1536" t="s">
        <v>526</v>
      </c>
      <c r="L143" s="1537"/>
      <c r="M143" s="1537"/>
      <c r="N143" s="1537"/>
      <c r="O143" s="1537"/>
      <c r="P143" s="1538"/>
      <c r="Q143" s="1533"/>
      <c r="R143" s="1534"/>
      <c r="S143" s="1534"/>
      <c r="T143" s="1534"/>
      <c r="U143" s="1534"/>
      <c r="V143" s="1539"/>
      <c r="W143" s="97"/>
      <c r="AC143" s="145"/>
      <c r="AD143" s="145"/>
      <c r="AE143" s="145"/>
      <c r="AF143" s="145"/>
      <c r="AG143" s="145"/>
      <c r="AH143" s="145"/>
    </row>
    <row r="144" spans="1:34" s="172" customFormat="1" ht="35.25" customHeight="1" thickBot="1">
      <c r="A144" s="169"/>
      <c r="B144" s="174"/>
      <c r="C144" s="1540" t="s">
        <v>1450</v>
      </c>
      <c r="D144" s="1540"/>
      <c r="E144" s="1540"/>
      <c r="F144" s="1540"/>
      <c r="G144" s="1540"/>
      <c r="H144" s="1540"/>
      <c r="I144" s="1540"/>
      <c r="J144" s="1540"/>
      <c r="K144" s="175"/>
      <c r="L144" s="175"/>
      <c r="M144" s="175"/>
      <c r="N144" s="175"/>
      <c r="O144" s="175"/>
      <c r="P144" s="175"/>
      <c r="Q144" s="175"/>
      <c r="R144" s="175"/>
      <c r="S144" s="175"/>
      <c r="T144" s="175"/>
      <c r="U144" s="175"/>
      <c r="V144" s="176"/>
      <c r="W144" s="177"/>
    </row>
    <row r="145" spans="1:23" s="172" customFormat="1" ht="24" customHeight="1">
      <c r="A145" s="169"/>
      <c r="B145" s="20" t="s">
        <v>203</v>
      </c>
      <c r="C145" s="20"/>
      <c r="D145" s="20"/>
      <c r="E145" s="20"/>
      <c r="F145" s="20"/>
      <c r="H145" s="178"/>
      <c r="I145" s="151"/>
      <c r="J145" s="151"/>
      <c r="K145" s="151"/>
      <c r="L145" s="151"/>
      <c r="M145" s="151"/>
      <c r="N145" s="151"/>
      <c r="O145" s="179"/>
      <c r="P145" s="151"/>
      <c r="Q145" s="151"/>
      <c r="R145" s="151"/>
      <c r="S145" s="151"/>
      <c r="T145" s="151"/>
      <c r="U145" s="151"/>
      <c r="V145" s="151"/>
      <c r="W145" s="96"/>
    </row>
    <row r="146" spans="1:23" s="172" customFormat="1" ht="27" customHeight="1">
      <c r="A146" s="169"/>
      <c r="B146" s="1541"/>
      <c r="C146" s="1542"/>
      <c r="D146" s="1542"/>
      <c r="E146" s="1542"/>
      <c r="F146" s="1542"/>
      <c r="G146" s="1542"/>
      <c r="H146" s="1542"/>
      <c r="I146" s="1542"/>
      <c r="J146" s="1542"/>
      <c r="K146" s="1542"/>
      <c r="L146" s="1542"/>
      <c r="M146" s="1542"/>
      <c r="N146" s="1542"/>
      <c r="O146" s="1542"/>
      <c r="P146" s="1542"/>
      <c r="Q146" s="1542"/>
      <c r="R146" s="1542"/>
      <c r="S146" s="1542"/>
      <c r="T146" s="1542"/>
      <c r="U146" s="1542"/>
      <c r="V146" s="1543"/>
      <c r="W146" s="96"/>
    </row>
    <row r="147" spans="1:23" s="172" customFormat="1" ht="9" customHeight="1">
      <c r="A147" s="169"/>
      <c r="B147" s="151"/>
      <c r="C147" s="151"/>
      <c r="D147" s="151"/>
      <c r="E147" s="151"/>
      <c r="F147" s="151"/>
      <c r="G147" s="151"/>
      <c r="H147" s="151"/>
      <c r="I147" s="96"/>
      <c r="J147" s="20"/>
      <c r="K147" s="20"/>
      <c r="L147" s="20"/>
      <c r="M147" s="20"/>
      <c r="N147" s="20"/>
      <c r="O147" s="151"/>
      <c r="P147" s="151"/>
      <c r="Q147" s="151"/>
      <c r="R147" s="151"/>
      <c r="S147" s="151"/>
      <c r="T147" s="151"/>
      <c r="U147" s="151"/>
      <c r="V147" s="151"/>
      <c r="W147" s="96"/>
    </row>
    <row r="148" spans="1:23" s="145" customFormat="1" ht="24.75" customHeight="1">
      <c r="A148" s="159" t="s">
        <v>477</v>
      </c>
      <c r="L148" s="180"/>
      <c r="M148" s="181"/>
      <c r="N148" s="181"/>
      <c r="O148" s="181"/>
      <c r="R148" s="181"/>
      <c r="S148" s="181"/>
    </row>
    <row r="149" spans="1:23" s="145" customFormat="1" ht="56.25" customHeight="1">
      <c r="A149" s="30"/>
      <c r="B149" s="1527" t="s">
        <v>540</v>
      </c>
      <c r="C149" s="1527"/>
      <c r="D149" s="1527"/>
      <c r="E149" s="1527"/>
      <c r="F149" s="1527"/>
      <c r="G149" s="1527"/>
      <c r="H149" s="1527"/>
      <c r="I149" s="1527"/>
      <c r="J149" s="1527"/>
      <c r="K149" s="1527"/>
      <c r="L149" s="1527"/>
      <c r="M149" s="1527"/>
      <c r="N149" s="1527"/>
      <c r="O149" s="1527"/>
      <c r="P149" s="1527"/>
      <c r="Q149" s="1527"/>
      <c r="R149" s="1527"/>
      <c r="S149" s="1527"/>
      <c r="T149" s="1527"/>
      <c r="U149" s="1527"/>
      <c r="V149" s="182"/>
    </row>
    <row r="150" spans="1:23" s="57" customFormat="1" ht="21.75" customHeight="1">
      <c r="B150" s="1148" t="s">
        <v>204</v>
      </c>
      <c r="C150" s="1424"/>
      <c r="D150" s="1424"/>
      <c r="E150" s="1424"/>
      <c r="F150" s="1424"/>
      <c r="G150" s="1424"/>
      <c r="H150" s="1424"/>
      <c r="I150" s="1424"/>
      <c r="J150" s="1424"/>
      <c r="K150" s="1424"/>
      <c r="L150" s="1424"/>
      <c r="M150" s="1149"/>
      <c r="N150" s="1410" t="s">
        <v>205</v>
      </c>
      <c r="O150" s="1411"/>
      <c r="P150" s="1235"/>
      <c r="Q150" s="1148" t="s">
        <v>206</v>
      </c>
      <c r="R150" s="1424"/>
      <c r="S150" s="1424"/>
      <c r="T150" s="1424"/>
      <c r="U150" s="1149"/>
    </row>
    <row r="151" spans="1:23" s="57" customFormat="1" ht="28.5" customHeight="1">
      <c r="B151" s="1148" t="s">
        <v>207</v>
      </c>
      <c r="C151" s="1149"/>
      <c r="D151" s="1148" t="s">
        <v>106</v>
      </c>
      <c r="E151" s="1424"/>
      <c r="F151" s="1424"/>
      <c r="G151" s="1149"/>
      <c r="H151" s="1148" t="s">
        <v>208</v>
      </c>
      <c r="I151" s="1424"/>
      <c r="J151" s="1424"/>
      <c r="K151" s="1424"/>
      <c r="L151" s="1424"/>
      <c r="M151" s="1149"/>
      <c r="N151" s="1528" t="s">
        <v>209</v>
      </c>
      <c r="O151" s="1529"/>
      <c r="P151" s="1530"/>
      <c r="Q151" s="142" t="s">
        <v>210</v>
      </c>
      <c r="R151" s="142" t="s">
        <v>211</v>
      </c>
      <c r="S151" s="142" t="s">
        <v>212</v>
      </c>
      <c r="T151" s="142" t="s">
        <v>213</v>
      </c>
      <c r="U151" s="142" t="s">
        <v>214</v>
      </c>
    </row>
    <row r="152" spans="1:23" s="57" customFormat="1" ht="30.75" customHeight="1">
      <c r="B152" s="1550"/>
      <c r="C152" s="1551"/>
      <c r="D152" s="1552"/>
      <c r="E152" s="1553"/>
      <c r="F152" s="1553"/>
      <c r="G152" s="1554"/>
      <c r="H152" s="1546"/>
      <c r="I152" s="1547"/>
      <c r="J152" s="1547"/>
      <c r="K152" s="1547"/>
      <c r="L152" s="1547"/>
      <c r="M152" s="1548"/>
      <c r="N152" s="1549"/>
      <c r="O152" s="1549"/>
      <c r="P152" s="1071"/>
      <c r="Q152" s="1065"/>
      <c r="R152" s="1065"/>
      <c r="S152" s="1065"/>
      <c r="T152" s="1065"/>
      <c r="U152" s="1065"/>
    </row>
    <row r="153" spans="1:23" s="57" customFormat="1" ht="30.75" customHeight="1">
      <c r="B153" s="1544"/>
      <c r="C153" s="1545"/>
      <c r="D153" s="1546"/>
      <c r="E153" s="1547"/>
      <c r="F153" s="1547"/>
      <c r="G153" s="1548"/>
      <c r="H153" s="1546"/>
      <c r="I153" s="1547"/>
      <c r="J153" s="1547"/>
      <c r="K153" s="1547"/>
      <c r="L153" s="1547"/>
      <c r="M153" s="1548"/>
      <c r="N153" s="1549"/>
      <c r="O153" s="1549"/>
      <c r="P153" s="1072"/>
      <c r="Q153" s="1065"/>
      <c r="R153" s="1065"/>
      <c r="S153" s="1065"/>
      <c r="T153" s="1065"/>
      <c r="U153" s="1065"/>
    </row>
    <row r="154" spans="1:23" s="57" customFormat="1" ht="30.75" customHeight="1">
      <c r="B154" s="1544"/>
      <c r="C154" s="1545"/>
      <c r="D154" s="1546"/>
      <c r="E154" s="1547"/>
      <c r="F154" s="1547"/>
      <c r="G154" s="1548"/>
      <c r="H154" s="1546"/>
      <c r="I154" s="1547"/>
      <c r="J154" s="1547"/>
      <c r="K154" s="1547"/>
      <c r="L154" s="1547"/>
      <c r="M154" s="1548"/>
      <c r="N154" s="1549"/>
      <c r="O154" s="1549"/>
      <c r="P154" s="1072"/>
      <c r="Q154" s="1065"/>
      <c r="R154" s="1065"/>
      <c r="S154" s="1065"/>
      <c r="T154" s="1065"/>
      <c r="U154" s="1065"/>
    </row>
    <row r="155" spans="1:23" s="57" customFormat="1" ht="30.75" customHeight="1">
      <c r="B155" s="1544"/>
      <c r="C155" s="1545"/>
      <c r="D155" s="1546"/>
      <c r="E155" s="1547"/>
      <c r="F155" s="1547"/>
      <c r="G155" s="1548"/>
      <c r="H155" s="1546"/>
      <c r="I155" s="1547"/>
      <c r="J155" s="1547"/>
      <c r="K155" s="1547"/>
      <c r="L155" s="1547"/>
      <c r="M155" s="1548"/>
      <c r="N155" s="1549"/>
      <c r="O155" s="1549"/>
      <c r="P155" s="1072"/>
      <c r="Q155" s="1065"/>
      <c r="R155" s="1065"/>
      <c r="S155" s="1065"/>
      <c r="T155" s="1065"/>
      <c r="U155" s="1065"/>
    </row>
    <row r="156" spans="1:23" s="57" customFormat="1" ht="30.75" customHeight="1">
      <c r="B156" s="1544"/>
      <c r="C156" s="1545"/>
      <c r="D156" s="1546"/>
      <c r="E156" s="1547"/>
      <c r="F156" s="1547"/>
      <c r="G156" s="1548"/>
      <c r="H156" s="1546"/>
      <c r="I156" s="1547"/>
      <c r="J156" s="1547"/>
      <c r="K156" s="1547"/>
      <c r="L156" s="1547"/>
      <c r="M156" s="1548"/>
      <c r="N156" s="1556"/>
      <c r="O156" s="1556"/>
      <c r="P156" s="1072"/>
      <c r="Q156" s="1065"/>
      <c r="R156" s="1065"/>
      <c r="S156" s="1065"/>
      <c r="T156" s="1065"/>
      <c r="U156" s="1065"/>
    </row>
    <row r="157" spans="1:23" s="57" customFormat="1" ht="30.75" customHeight="1">
      <c r="B157" s="1544"/>
      <c r="C157" s="1545"/>
      <c r="D157" s="1546"/>
      <c r="E157" s="1547"/>
      <c r="F157" s="1547"/>
      <c r="G157" s="1548"/>
      <c r="H157" s="1546"/>
      <c r="I157" s="1547"/>
      <c r="J157" s="1547"/>
      <c r="K157" s="1547"/>
      <c r="L157" s="1547"/>
      <c r="M157" s="1548"/>
      <c r="N157" s="1555"/>
      <c r="O157" s="1555"/>
      <c r="P157" s="1072"/>
      <c r="Q157" s="1065"/>
      <c r="R157" s="1065"/>
      <c r="S157" s="1065"/>
      <c r="T157" s="1065"/>
      <c r="U157" s="1065"/>
    </row>
    <row r="158" spans="1:23" s="57" customFormat="1" ht="30.75" customHeight="1">
      <c r="B158" s="1544"/>
      <c r="C158" s="1545"/>
      <c r="D158" s="1546"/>
      <c r="E158" s="1547"/>
      <c r="F158" s="1547"/>
      <c r="G158" s="1548"/>
      <c r="H158" s="1546"/>
      <c r="I158" s="1547"/>
      <c r="J158" s="1547"/>
      <c r="K158" s="1547"/>
      <c r="L158" s="1547"/>
      <c r="M158" s="1548"/>
      <c r="N158" s="1555"/>
      <c r="O158" s="1555"/>
      <c r="P158" s="1072"/>
      <c r="Q158" s="1065"/>
      <c r="R158" s="1065"/>
      <c r="S158" s="1065"/>
      <c r="T158" s="1065"/>
      <c r="U158" s="1065"/>
    </row>
    <row r="159" spans="1:23" s="57" customFormat="1" ht="30.75" customHeight="1">
      <c r="B159" s="1544"/>
      <c r="C159" s="1545"/>
      <c r="D159" s="1546"/>
      <c r="E159" s="1547"/>
      <c r="F159" s="1547"/>
      <c r="G159" s="1548"/>
      <c r="H159" s="1546"/>
      <c r="I159" s="1547"/>
      <c r="J159" s="1547"/>
      <c r="K159" s="1547"/>
      <c r="L159" s="1547"/>
      <c r="M159" s="1548"/>
      <c r="N159" s="1555"/>
      <c r="O159" s="1555"/>
      <c r="P159" s="1072"/>
      <c r="Q159" s="1065"/>
      <c r="R159" s="1065"/>
      <c r="S159" s="1065"/>
      <c r="T159" s="1065"/>
      <c r="U159" s="1065"/>
    </row>
    <row r="160" spans="1:23" s="57" customFormat="1" ht="30.75" customHeight="1">
      <c r="B160" s="1544"/>
      <c r="C160" s="1545"/>
      <c r="D160" s="1546"/>
      <c r="E160" s="1547"/>
      <c r="F160" s="1547"/>
      <c r="G160" s="1548"/>
      <c r="H160" s="1546"/>
      <c r="I160" s="1547"/>
      <c r="J160" s="1547"/>
      <c r="K160" s="1547"/>
      <c r="L160" s="1547"/>
      <c r="M160" s="1548"/>
      <c r="N160" s="1555"/>
      <c r="O160" s="1555"/>
      <c r="P160" s="1072"/>
      <c r="Q160" s="1065"/>
      <c r="R160" s="1065"/>
      <c r="S160" s="1065"/>
      <c r="T160" s="1065"/>
      <c r="U160" s="1065"/>
    </row>
    <row r="161" spans="2:25" s="57" customFormat="1" ht="25.5" customHeight="1">
      <c r="B161" s="1544"/>
      <c r="C161" s="1545"/>
      <c r="D161" s="1546"/>
      <c r="E161" s="1547"/>
      <c r="F161" s="1547"/>
      <c r="G161" s="1548"/>
      <c r="H161" s="1546"/>
      <c r="I161" s="1547"/>
      <c r="J161" s="1547"/>
      <c r="K161" s="1547"/>
      <c r="L161" s="1547"/>
      <c r="M161" s="1548"/>
      <c r="N161" s="1555"/>
      <c r="O161" s="1555"/>
      <c r="P161" s="1072"/>
      <c r="Q161" s="1065"/>
      <c r="R161" s="1065"/>
      <c r="S161" s="1065"/>
      <c r="T161" s="1065"/>
      <c r="U161" s="1065"/>
    </row>
    <row r="162" spans="2:25" s="57" customFormat="1" ht="25.5" customHeight="1">
      <c r="B162" s="1544"/>
      <c r="C162" s="1545"/>
      <c r="D162" s="1546"/>
      <c r="E162" s="1547"/>
      <c r="F162" s="1547"/>
      <c r="G162" s="1548"/>
      <c r="H162" s="1546"/>
      <c r="I162" s="1547"/>
      <c r="J162" s="1547"/>
      <c r="K162" s="1547"/>
      <c r="L162" s="1547"/>
      <c r="M162" s="1548"/>
      <c r="N162" s="1555"/>
      <c r="O162" s="1555"/>
      <c r="P162" s="1072"/>
      <c r="Q162" s="1065"/>
      <c r="R162" s="1065"/>
      <c r="S162" s="1065"/>
      <c r="T162" s="1065"/>
      <c r="U162" s="1065"/>
    </row>
    <row r="163" spans="2:25" s="57" customFormat="1" ht="21.75" customHeight="1">
      <c r="B163" s="1562"/>
      <c r="C163" s="1563"/>
      <c r="D163" s="1512" t="s">
        <v>192</v>
      </c>
      <c r="E163" s="1512"/>
      <c r="F163" s="1512"/>
      <c r="G163" s="1512"/>
      <c r="H163" s="1512"/>
      <c r="I163" s="1512"/>
      <c r="J163" s="1512"/>
      <c r="K163" s="1512"/>
      <c r="L163" s="1512"/>
      <c r="M163" s="1512"/>
      <c r="N163" s="1511"/>
      <c r="O163" s="1511"/>
      <c r="P163" s="161"/>
      <c r="Q163" s="161"/>
      <c r="R163" s="161"/>
      <c r="S163" s="161"/>
      <c r="T163" s="161"/>
      <c r="U163" s="183"/>
      <c r="Y163" s="57" t="s">
        <v>193</v>
      </c>
    </row>
    <row r="164" spans="2:25" s="57" customFormat="1" ht="12.75" customHeight="1">
      <c r="B164" s="12"/>
      <c r="C164" s="12"/>
      <c r="D164" s="184"/>
      <c r="E164" s="184"/>
      <c r="F164" s="184"/>
      <c r="G164" s="184"/>
      <c r="H164" s="184"/>
      <c r="I164" s="184"/>
      <c r="J164" s="184"/>
      <c r="K164" s="184"/>
      <c r="L164" s="184"/>
      <c r="M164" s="184"/>
      <c r="N164" s="3"/>
      <c r="O164" s="3"/>
      <c r="P164" s="3"/>
      <c r="Q164" s="3"/>
      <c r="R164" s="3"/>
      <c r="S164" s="3"/>
      <c r="T164" s="3"/>
    </row>
    <row r="165" spans="2:25" s="57" customFormat="1" ht="26.25" customHeight="1">
      <c r="B165" s="1558" t="s">
        <v>215</v>
      </c>
      <c r="C165" s="1558"/>
      <c r="D165" s="1558"/>
      <c r="E165" s="1558"/>
      <c r="F165" s="1558"/>
      <c r="G165" s="1558"/>
      <c r="H165" s="109"/>
      <c r="I165" s="1065"/>
      <c r="J165" s="1559" t="s">
        <v>216</v>
      </c>
      <c r="K165" s="1560"/>
      <c r="L165" s="1561"/>
      <c r="M165" s="1073"/>
      <c r="N165" s="185"/>
      <c r="O165" s="186" t="s">
        <v>217</v>
      </c>
      <c r="P165" s="187"/>
      <c r="Q165" s="187"/>
      <c r="R165" s="1073"/>
      <c r="S165" s="1560" t="s">
        <v>218</v>
      </c>
      <c r="T165" s="1560"/>
      <c r="U165" s="1560"/>
      <c r="V165" s="1560"/>
      <c r="W165" s="1560"/>
      <c r="Y165" s="296" t="s">
        <v>1451</v>
      </c>
    </row>
    <row r="166" spans="2:25" s="57" customFormat="1" ht="40.5" customHeight="1">
      <c r="B166" s="1349" t="s">
        <v>219</v>
      </c>
      <c r="C166" s="1349"/>
      <c r="D166" s="1349"/>
      <c r="E166" s="1349"/>
      <c r="F166" s="1349"/>
      <c r="G166" s="1349"/>
      <c r="H166" s="1349"/>
      <c r="I166" s="1349"/>
      <c r="J166" s="1349"/>
      <c r="K166" s="1349"/>
      <c r="L166" s="1349"/>
      <c r="M166" s="1349"/>
      <c r="N166" s="1349"/>
      <c r="O166" s="1349"/>
      <c r="P166" s="1349"/>
      <c r="Q166" s="1349"/>
      <c r="R166" s="1349"/>
      <c r="S166" s="1349"/>
      <c r="T166" s="1349"/>
      <c r="U166" s="1349"/>
      <c r="V166" s="1349"/>
      <c r="W166" s="188"/>
    </row>
    <row r="167" spans="2:25" s="57" customFormat="1" ht="13.5" customHeight="1">
      <c r="B167" s="91"/>
      <c r="C167" s="91"/>
      <c r="D167" s="91"/>
      <c r="E167" s="91"/>
      <c r="F167" s="91"/>
      <c r="G167" s="91"/>
      <c r="H167" s="91"/>
      <c r="I167" s="91"/>
      <c r="J167" s="91"/>
      <c r="K167" s="91"/>
      <c r="L167" s="91"/>
      <c r="M167" s="91"/>
      <c r="N167" s="91"/>
      <c r="O167" s="91"/>
      <c r="P167" s="91"/>
      <c r="Q167" s="91"/>
      <c r="R167" s="91"/>
      <c r="S167" s="91"/>
      <c r="T167" s="91"/>
      <c r="U167" s="91"/>
      <c r="V167" s="91"/>
      <c r="W167" s="188"/>
    </row>
  </sheetData>
  <sheetProtection sheet="1" objects="1" scenarios="1" formatRows="0" insertRows="0" deleteRows="0"/>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4">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 type="list" allowBlank="1" showInputMessage="1" showErrorMessage="1" sqref="H18">
      <formula1>"1,2,3,"</formula1>
    </dataValidation>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showGridLines="0" view="pageBreakPreview" zoomScaleNormal="100" zoomScaleSheetLayoutView="100" workbookViewId="0"/>
  </sheetViews>
  <sheetFormatPr defaultColWidth="8.625" defaultRowHeight="18" customHeight="1"/>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c r="A1" s="189" t="s">
        <v>220</v>
      </c>
      <c r="B1"/>
      <c r="C1"/>
      <c r="D1"/>
      <c r="E1"/>
      <c r="F1"/>
      <c r="G1"/>
      <c r="H1"/>
      <c r="I1"/>
      <c r="J1"/>
      <c r="K1"/>
      <c r="L1"/>
      <c r="M1"/>
      <c r="N1"/>
      <c r="O1"/>
      <c r="P1"/>
      <c r="Q1"/>
      <c r="R1"/>
      <c r="S1"/>
      <c r="T1"/>
      <c r="U1"/>
      <c r="V1"/>
      <c r="W1"/>
    </row>
    <row r="2" spans="1:81" s="57" customFormat="1" ht="21" customHeight="1">
      <c r="A2" s="81"/>
      <c r="B2" s="21" t="s">
        <v>517</v>
      </c>
      <c r="C2" s="92"/>
      <c r="D2" s="92"/>
      <c r="E2" s="92"/>
      <c r="F2" s="104"/>
      <c r="G2" s="104"/>
      <c r="H2" s="104"/>
      <c r="I2" s="94"/>
      <c r="J2" s="94"/>
      <c r="K2" s="94"/>
      <c r="L2" s="94"/>
      <c r="M2" s="81"/>
      <c r="N2" s="81"/>
      <c r="O2" s="190"/>
      <c r="P2" s="190"/>
      <c r="Q2" s="190"/>
      <c r="R2" s="190"/>
      <c r="S2" s="190"/>
      <c r="T2" s="190"/>
      <c r="U2" s="190"/>
      <c r="V2" s="81"/>
      <c r="W2" s="81"/>
    </row>
    <row r="3" spans="1:81" s="57" customFormat="1" ht="21" customHeight="1">
      <c r="A3" s="81"/>
      <c r="B3" s="21" t="s">
        <v>221</v>
      </c>
      <c r="C3" s="92"/>
      <c r="D3" s="92"/>
      <c r="E3" s="92"/>
      <c r="F3" s="104"/>
      <c r="G3" s="104"/>
      <c r="H3" s="104"/>
      <c r="I3" s="94"/>
      <c r="J3" s="94"/>
      <c r="K3" s="94"/>
      <c r="L3" s="94"/>
      <c r="M3" s="81"/>
      <c r="N3" s="81"/>
      <c r="O3" s="190"/>
      <c r="P3" s="190"/>
      <c r="Q3" s="190"/>
      <c r="R3" s="190"/>
      <c r="S3" s="190"/>
      <c r="T3" s="190"/>
      <c r="U3" s="190"/>
      <c r="V3" s="81"/>
      <c r="W3" s="81"/>
    </row>
    <row r="4" spans="1:81" ht="21" customHeight="1">
      <c r="A4" s="40" t="s">
        <v>222</v>
      </c>
      <c r="C4" s="84"/>
      <c r="D4" s="84"/>
      <c r="E4" s="84"/>
      <c r="G4" s="67"/>
      <c r="H4" s="67"/>
      <c r="I4" s="67"/>
      <c r="J4" s="67"/>
      <c r="K4" s="67"/>
      <c r="L4" s="67"/>
      <c r="R4" s="53"/>
    </row>
    <row r="5" spans="1:81" s="57" customFormat="1" ht="24.75" customHeight="1">
      <c r="A5" s="14"/>
      <c r="B5" s="86" t="s">
        <v>63</v>
      </c>
      <c r="C5" s="1607" t="s">
        <v>64</v>
      </c>
      <c r="D5" s="1608"/>
      <c r="E5" s="1609"/>
      <c r="F5" s="1241" t="s">
        <v>65</v>
      </c>
      <c r="G5" s="1606"/>
      <c r="H5" s="1242"/>
      <c r="I5" s="1241" t="s">
        <v>66</v>
      </c>
      <c r="J5" s="1606"/>
      <c r="K5" s="1606"/>
      <c r="L5" s="1242"/>
      <c r="N5" s="1728" t="s">
        <v>223</v>
      </c>
      <c r="O5" s="1729"/>
      <c r="P5" s="1729"/>
      <c r="Q5" s="1729"/>
      <c r="R5" s="1729"/>
      <c r="S5" s="1729"/>
      <c r="T5" s="1729"/>
      <c r="U5" s="1729"/>
      <c r="V5" s="1729"/>
      <c r="W5" s="1730"/>
      <c r="Z5" s="191"/>
      <c r="AA5" s="192"/>
      <c r="AB5" s="192"/>
      <c r="AC5" s="192"/>
      <c r="AD5" s="192"/>
      <c r="AE5" s="193"/>
      <c r="AF5" s="193"/>
      <c r="AG5" s="193"/>
      <c r="AH5" s="193"/>
    </row>
    <row r="6" spans="1:81" s="57" customFormat="1" ht="12" customHeight="1">
      <c r="A6" s="87"/>
      <c r="B6" s="1316" t="s">
        <v>34</v>
      </c>
      <c r="C6" s="1326"/>
      <c r="D6" s="1326"/>
      <c r="E6" s="1326"/>
      <c r="F6" s="1660"/>
      <c r="G6" s="1661"/>
      <c r="H6" s="88"/>
      <c r="I6" s="1321">
        <f t="shared" ref="I6:I11" si="0">INT(C6*F6/10)</f>
        <v>0</v>
      </c>
      <c r="J6" s="1321"/>
      <c r="K6" s="1321"/>
      <c r="L6" s="1321"/>
      <c r="N6" s="1731"/>
      <c r="O6" s="1732"/>
      <c r="P6" s="1732"/>
      <c r="Q6" s="1732"/>
      <c r="R6" s="1732"/>
      <c r="S6" s="1732"/>
      <c r="T6" s="1732"/>
      <c r="U6" s="1732"/>
      <c r="V6" s="1732"/>
      <c r="W6" s="1733"/>
      <c r="Z6" s="191"/>
      <c r="AA6" s="192"/>
      <c r="AB6" s="192"/>
      <c r="AC6" s="192"/>
      <c r="AD6" s="192"/>
      <c r="AE6" s="193"/>
      <c r="AF6" s="193"/>
      <c r="AG6" s="193"/>
      <c r="AH6" s="193"/>
    </row>
    <row r="7" spans="1:81" s="57" customFormat="1" ht="30" customHeight="1">
      <c r="A7" s="87"/>
      <c r="B7" s="1317"/>
      <c r="C7" s="1640">
        <v>0</v>
      </c>
      <c r="D7" s="1641"/>
      <c r="E7" s="1642"/>
      <c r="F7" s="1707"/>
      <c r="G7" s="1708"/>
      <c r="H7" s="194" t="s">
        <v>68</v>
      </c>
      <c r="I7" s="1392">
        <f t="shared" si="0"/>
        <v>0</v>
      </c>
      <c r="J7" s="1393"/>
      <c r="K7" s="1393"/>
      <c r="L7" s="1348"/>
      <c r="N7" s="1731"/>
      <c r="O7" s="1732"/>
      <c r="P7" s="1732"/>
      <c r="Q7" s="1732"/>
      <c r="R7" s="1732"/>
      <c r="S7" s="1732"/>
      <c r="T7" s="1732"/>
      <c r="U7" s="1732"/>
      <c r="V7" s="1732"/>
      <c r="W7" s="1733"/>
      <c r="Z7" s="195"/>
      <c r="AA7" s="195"/>
      <c r="AB7" s="195"/>
      <c r="AC7" s="195"/>
      <c r="AD7" s="195"/>
      <c r="AE7" s="195"/>
      <c r="AF7" s="195"/>
      <c r="AG7" s="195"/>
      <c r="AH7" s="195"/>
    </row>
    <row r="8" spans="1:81" s="57" customFormat="1" ht="12" customHeight="1">
      <c r="A8" s="87"/>
      <c r="B8" s="1316" t="s">
        <v>69</v>
      </c>
      <c r="C8" s="1326"/>
      <c r="D8" s="1326"/>
      <c r="E8" s="1326"/>
      <c r="F8" s="1660"/>
      <c r="G8" s="1661"/>
      <c r="H8" s="88"/>
      <c r="I8" s="1321">
        <f t="shared" si="0"/>
        <v>0</v>
      </c>
      <c r="J8" s="1321"/>
      <c r="K8" s="1321"/>
      <c r="L8" s="1321"/>
      <c r="N8" s="1731"/>
      <c r="O8" s="1732"/>
      <c r="P8" s="1732"/>
      <c r="Q8" s="1732"/>
      <c r="R8" s="1732"/>
      <c r="S8" s="1732"/>
      <c r="T8" s="1732"/>
      <c r="U8" s="1732"/>
      <c r="V8" s="1732"/>
      <c r="W8" s="1733"/>
      <c r="Z8" s="191"/>
      <c r="AA8" s="192"/>
      <c r="AB8" s="192"/>
      <c r="AC8" s="192"/>
      <c r="AD8" s="192"/>
      <c r="AE8" s="193"/>
      <c r="AF8" s="193"/>
      <c r="AG8" s="193"/>
      <c r="AH8" s="193"/>
    </row>
    <row r="9" spans="1:81" s="57" customFormat="1" ht="24.75" customHeight="1">
      <c r="A9" s="87"/>
      <c r="B9" s="1317"/>
      <c r="C9" s="1640">
        <v>0</v>
      </c>
      <c r="D9" s="1641"/>
      <c r="E9" s="1642"/>
      <c r="F9" s="1707"/>
      <c r="G9" s="1708"/>
      <c r="H9" s="194" t="s">
        <v>68</v>
      </c>
      <c r="I9" s="1392">
        <f t="shared" si="0"/>
        <v>0</v>
      </c>
      <c r="J9" s="1393"/>
      <c r="K9" s="1393"/>
      <c r="L9" s="1348"/>
      <c r="N9" s="1731"/>
      <c r="O9" s="1732"/>
      <c r="P9" s="1732"/>
      <c r="Q9" s="1732"/>
      <c r="R9" s="1732"/>
      <c r="S9" s="1732"/>
      <c r="T9" s="1732"/>
      <c r="U9" s="1732"/>
      <c r="V9" s="1732"/>
      <c r="W9" s="1733"/>
      <c r="Z9" s="195"/>
      <c r="AA9" s="195"/>
      <c r="AB9" s="195"/>
      <c r="AC9" s="195"/>
      <c r="AD9" s="195"/>
      <c r="AE9" s="195"/>
      <c r="AF9" s="195"/>
      <c r="AG9" s="195"/>
      <c r="AH9" s="195"/>
      <c r="CC9" s="57">
        <v>0</v>
      </c>
    </row>
    <row r="10" spans="1:81" s="57" customFormat="1" ht="12" customHeight="1">
      <c r="A10" s="87"/>
      <c r="B10" s="1316" t="s">
        <v>71</v>
      </c>
      <c r="C10" s="1326"/>
      <c r="D10" s="1326"/>
      <c r="E10" s="1326"/>
      <c r="F10" s="1660"/>
      <c r="G10" s="1661"/>
      <c r="H10" s="88"/>
      <c r="I10" s="1321">
        <f t="shared" si="0"/>
        <v>0</v>
      </c>
      <c r="J10" s="1321"/>
      <c r="K10" s="1321"/>
      <c r="L10" s="1321"/>
      <c r="N10" s="1731"/>
      <c r="O10" s="1732"/>
      <c r="P10" s="1732"/>
      <c r="Q10" s="1732"/>
      <c r="R10" s="1732"/>
      <c r="S10" s="1732"/>
      <c r="T10" s="1732"/>
      <c r="U10" s="1732"/>
      <c r="V10" s="1732"/>
      <c r="W10" s="1733"/>
      <c r="Z10" s="195"/>
      <c r="AA10" s="195"/>
      <c r="AB10" s="195"/>
      <c r="AC10" s="195"/>
      <c r="AD10" s="195"/>
      <c r="AE10" s="195"/>
      <c r="AF10" s="195"/>
      <c r="AG10" s="195"/>
      <c r="AH10" s="195"/>
    </row>
    <row r="11" spans="1:81" s="57" customFormat="1" ht="24.75" customHeight="1" thickBot="1">
      <c r="A11" s="81"/>
      <c r="B11" s="1335"/>
      <c r="C11" s="1688">
        <v>0</v>
      </c>
      <c r="D11" s="1689"/>
      <c r="E11" s="1690"/>
      <c r="F11" s="1691"/>
      <c r="G11" s="1692"/>
      <c r="H11" s="196" t="s">
        <v>68</v>
      </c>
      <c r="I11" s="1693">
        <f t="shared" si="0"/>
        <v>0</v>
      </c>
      <c r="J11" s="1694"/>
      <c r="K11" s="1694"/>
      <c r="L11" s="1695"/>
      <c r="N11" s="1734"/>
      <c r="O11" s="1735"/>
      <c r="P11" s="1735"/>
      <c r="Q11" s="1735"/>
      <c r="R11" s="1735"/>
      <c r="S11" s="1735"/>
      <c r="T11" s="1735"/>
      <c r="U11" s="1735"/>
      <c r="V11" s="1735"/>
      <c r="W11" s="1736"/>
      <c r="Z11" s="195"/>
      <c r="AA11" s="195"/>
      <c r="AB11" s="195"/>
      <c r="AC11" s="195"/>
      <c r="AD11" s="195"/>
      <c r="AE11" s="195"/>
      <c r="AF11" s="195"/>
      <c r="AG11" s="195"/>
      <c r="AH11" s="195"/>
    </row>
    <row r="12" spans="1:81" s="57" customFormat="1" ht="12" customHeight="1" thickTop="1">
      <c r="A12" s="81"/>
      <c r="B12" s="1675" t="s">
        <v>74</v>
      </c>
      <c r="C12" s="1610">
        <f>INT(SUM(C6,C8,C10))</f>
        <v>0</v>
      </c>
      <c r="D12" s="1611"/>
      <c r="E12" s="1611"/>
      <c r="F12" s="1685"/>
      <c r="G12" s="1686"/>
      <c r="H12" s="1687"/>
      <c r="I12" s="1620">
        <f>SUM(I6,I8,I10)</f>
        <v>0</v>
      </c>
      <c r="J12" s="1620"/>
      <c r="K12" s="1620"/>
      <c r="L12" s="1621"/>
      <c r="N12" s="195"/>
      <c r="O12" s="195"/>
      <c r="P12" s="195"/>
      <c r="Q12" s="195"/>
      <c r="R12" s="195"/>
      <c r="S12" s="195"/>
      <c r="T12" s="195"/>
      <c r="U12" s="195"/>
      <c r="V12" s="195"/>
      <c r="W12" s="81"/>
      <c r="Z12" s="195"/>
      <c r="AA12" s="195"/>
      <c r="AB12" s="195"/>
      <c r="AC12" s="195"/>
      <c r="AD12" s="195"/>
      <c r="AE12" s="195"/>
      <c r="AF12" s="195"/>
      <c r="AG12" s="195"/>
      <c r="AH12" s="195"/>
    </row>
    <row r="13" spans="1:81" s="57" customFormat="1" ht="27" customHeight="1">
      <c r="A13" s="81"/>
      <c r="B13" s="1317"/>
      <c r="C13" s="1622">
        <f>INT(SUM(C7,C9,C11))</f>
        <v>0</v>
      </c>
      <c r="D13" s="1623"/>
      <c r="E13" s="1624"/>
      <c r="F13" s="1616"/>
      <c r="G13" s="1617"/>
      <c r="H13" s="1618"/>
      <c r="I13" s="1392">
        <f>SUM(I7,I9,I11)</f>
        <v>0</v>
      </c>
      <c r="J13" s="1393"/>
      <c r="K13" s="1393"/>
      <c r="L13" s="1348"/>
      <c r="N13" s="195"/>
      <c r="O13" s="195"/>
      <c r="P13" s="195"/>
      <c r="Q13" s="195"/>
      <c r="R13" s="195"/>
      <c r="S13" s="195"/>
      <c r="T13" s="195"/>
      <c r="U13" s="195"/>
      <c r="V13" s="195"/>
      <c r="Z13" s="195"/>
      <c r="AA13" s="195"/>
      <c r="AB13" s="195"/>
      <c r="AC13" s="195"/>
      <c r="AD13" s="195"/>
      <c r="AE13" s="195"/>
      <c r="AF13" s="195"/>
      <c r="AG13" s="195"/>
      <c r="AH13" s="195"/>
    </row>
    <row r="14" spans="1:81" s="57" customFormat="1" ht="11.25" customHeight="1">
      <c r="A14" s="81"/>
      <c r="B14" s="12"/>
      <c r="C14" s="197"/>
      <c r="D14" s="197"/>
      <c r="E14" s="197"/>
      <c r="F14" s="104"/>
      <c r="G14" s="104"/>
      <c r="H14" s="104"/>
      <c r="I14" s="94"/>
      <c r="J14" s="94"/>
      <c r="K14" s="94"/>
      <c r="L14" s="94"/>
    </row>
    <row r="15" spans="1:81" s="57" customFormat="1" ht="23.25" customHeight="1">
      <c r="A15" s="81"/>
      <c r="B15" s="1148" t="s">
        <v>224</v>
      </c>
      <c r="C15" s="1424"/>
      <c r="D15" s="1149"/>
      <c r="E15" s="1148" t="s">
        <v>225</v>
      </c>
      <c r="F15" s="1424"/>
      <c r="G15" s="1424"/>
      <c r="H15" s="1424"/>
      <c r="I15" s="1424"/>
      <c r="J15" s="1424"/>
      <c r="K15" s="1424"/>
      <c r="L15" s="1149"/>
      <c r="N15" s="198"/>
      <c r="O15" s="198"/>
      <c r="P15" s="198"/>
      <c r="Q15" s="198"/>
      <c r="R15" s="198"/>
      <c r="S15" s="198"/>
      <c r="T15" s="198"/>
      <c r="U15" s="198"/>
      <c r="V15" s="198"/>
    </row>
    <row r="16" spans="1:81" s="57" customFormat="1" ht="23.25" customHeight="1">
      <c r="A16" s="81"/>
      <c r="B16" s="1718">
        <v>0</v>
      </c>
      <c r="C16" s="1719"/>
      <c r="D16" s="1720"/>
      <c r="E16" s="1721"/>
      <c r="F16" s="1722"/>
      <c r="G16" s="1722"/>
      <c r="H16" s="1722"/>
      <c r="I16" s="1722"/>
      <c r="J16" s="1722"/>
      <c r="K16" s="1722"/>
      <c r="L16" s="1723"/>
      <c r="N16" s="198"/>
      <c r="O16" s="198"/>
      <c r="P16" s="198"/>
      <c r="Q16" s="198"/>
      <c r="R16" s="198"/>
      <c r="S16" s="198"/>
      <c r="T16" s="198"/>
      <c r="U16" s="198"/>
      <c r="V16" s="198"/>
    </row>
    <row r="17" spans="1:35" s="57" customFormat="1" ht="16.5" customHeight="1">
      <c r="A17" s="81"/>
      <c r="B17" s="12"/>
      <c r="C17" s="197"/>
      <c r="D17" s="197"/>
      <c r="E17" s="197"/>
      <c r="F17" s="104"/>
      <c r="G17" s="104"/>
      <c r="H17" s="104"/>
      <c r="I17" s="94"/>
      <c r="J17" s="94"/>
      <c r="K17" s="94"/>
      <c r="L17" s="94"/>
      <c r="N17" s="153"/>
      <c r="O17" s="153"/>
      <c r="P17" s="153"/>
      <c r="Q17" s="153"/>
      <c r="R17" s="153"/>
      <c r="S17" s="153"/>
      <c r="T17" s="153"/>
      <c r="U17" s="153"/>
      <c r="V17" s="153"/>
    </row>
    <row r="18" spans="1:35" ht="18.75" customHeight="1">
      <c r="A18" s="40" t="s">
        <v>226</v>
      </c>
      <c r="C18" s="67"/>
      <c r="D18" s="67"/>
      <c r="E18" s="67"/>
      <c r="G18" s="67"/>
      <c r="H18" s="67"/>
      <c r="I18" s="67"/>
      <c r="J18" s="67"/>
      <c r="K18" s="67"/>
      <c r="L18" s="67"/>
    </row>
    <row r="19" spans="1:35" ht="16.5" customHeight="1">
      <c r="A19" s="83"/>
      <c r="B19" s="199" t="s">
        <v>227</v>
      </c>
      <c r="C19" s="67"/>
      <c r="D19" s="67"/>
      <c r="E19" s="67"/>
      <c r="G19" s="67"/>
      <c r="H19" s="67"/>
      <c r="I19" s="67"/>
      <c r="J19" s="67"/>
      <c r="K19" s="67"/>
      <c r="L19" s="67"/>
    </row>
    <row r="20" spans="1:35" ht="18.75" customHeight="1">
      <c r="A20" s="83"/>
      <c r="B20" s="342" t="s">
        <v>531</v>
      </c>
      <c r="C20" s="67"/>
      <c r="D20" s="67"/>
      <c r="E20" s="67"/>
      <c r="G20" s="67"/>
      <c r="H20" s="67"/>
      <c r="I20" s="67"/>
      <c r="J20" s="67"/>
      <c r="K20" s="67"/>
      <c r="L20" s="67"/>
      <c r="Q20" s="343" t="s">
        <v>532</v>
      </c>
    </row>
    <row r="21" spans="1:35" ht="21.75" customHeight="1">
      <c r="A21" s="83"/>
      <c r="B21" s="1724" t="s">
        <v>228</v>
      </c>
      <c r="C21" s="1725"/>
      <c r="D21" s="1725"/>
      <c r="E21" s="1725"/>
      <c r="F21" s="1725"/>
      <c r="G21" s="1725"/>
      <c r="H21" s="1725"/>
      <c r="I21" s="1725"/>
      <c r="J21" s="1725"/>
      <c r="K21" s="1726"/>
      <c r="L21" s="1727" t="s">
        <v>541</v>
      </c>
      <c r="M21" s="1727"/>
      <c r="N21" s="1727"/>
      <c r="O21" s="1727"/>
      <c r="P21" s="1727"/>
      <c r="Q21" s="1717" t="s">
        <v>542</v>
      </c>
      <c r="R21" s="1717"/>
      <c r="S21" s="1717"/>
      <c r="T21" s="1717"/>
      <c r="U21" s="1717"/>
    </row>
    <row r="22" spans="1:35" ht="21.75" customHeight="1">
      <c r="A22" s="83"/>
      <c r="B22" s="1709" t="s">
        <v>229</v>
      </c>
      <c r="C22" s="1710"/>
      <c r="D22" s="1710"/>
      <c r="E22" s="1710"/>
      <c r="F22" s="1710"/>
      <c r="G22" s="1710"/>
      <c r="H22" s="1710"/>
      <c r="I22" s="1710"/>
      <c r="J22" s="1710"/>
      <c r="K22" s="1711"/>
      <c r="L22" s="1712"/>
      <c r="M22" s="1712"/>
      <c r="N22" s="1712"/>
      <c r="O22" s="1712"/>
      <c r="P22" s="1712"/>
      <c r="Q22" s="1712"/>
      <c r="R22" s="1712"/>
      <c r="S22" s="1712"/>
      <c r="T22" s="1712"/>
      <c r="U22" s="1712"/>
    </row>
    <row r="23" spans="1:35" ht="21.75" customHeight="1">
      <c r="A23" s="83"/>
      <c r="B23" s="1709" t="s">
        <v>533</v>
      </c>
      <c r="C23" s="1710"/>
      <c r="D23" s="1710"/>
      <c r="E23" s="1710"/>
      <c r="F23" s="1710"/>
      <c r="G23" s="1710"/>
      <c r="H23" s="1710"/>
      <c r="I23" s="1710"/>
      <c r="J23" s="1710"/>
      <c r="K23" s="1711"/>
      <c r="L23" s="1712"/>
      <c r="M23" s="1712"/>
      <c r="N23" s="1712"/>
      <c r="O23" s="1712"/>
      <c r="P23" s="1712"/>
      <c r="Q23" s="1712"/>
      <c r="R23" s="1712"/>
      <c r="S23" s="1712"/>
      <c r="T23" s="1712"/>
      <c r="U23" s="1712"/>
    </row>
    <row r="24" spans="1:35" ht="21.75" customHeight="1">
      <c r="A24" s="83"/>
      <c r="B24" s="1709" t="s">
        <v>230</v>
      </c>
      <c r="C24" s="1710"/>
      <c r="D24" s="1710"/>
      <c r="E24" s="1710"/>
      <c r="F24" s="1710"/>
      <c r="G24" s="1710"/>
      <c r="H24" s="1710"/>
      <c r="I24" s="1710"/>
      <c r="J24" s="1710"/>
      <c r="K24" s="1711"/>
      <c r="L24" s="1712"/>
      <c r="M24" s="1712"/>
      <c r="N24" s="1712"/>
      <c r="O24" s="1712"/>
      <c r="P24" s="1712"/>
      <c r="Q24" s="1712"/>
      <c r="R24" s="1712"/>
      <c r="S24" s="1712"/>
      <c r="T24" s="1712"/>
      <c r="U24" s="1712"/>
    </row>
    <row r="25" spans="1:35" ht="21.75" customHeight="1">
      <c r="A25" s="83"/>
      <c r="B25" s="1709" t="s">
        <v>231</v>
      </c>
      <c r="C25" s="1710"/>
      <c r="D25" s="1710"/>
      <c r="E25" s="1710"/>
      <c r="F25" s="1710"/>
      <c r="G25" s="1710"/>
      <c r="H25" s="1710"/>
      <c r="I25" s="1710"/>
      <c r="J25" s="1710"/>
      <c r="K25" s="1711"/>
      <c r="L25" s="1712"/>
      <c r="M25" s="1712"/>
      <c r="N25" s="1712"/>
      <c r="O25" s="1712"/>
      <c r="P25" s="1712"/>
      <c r="Q25" s="1712"/>
      <c r="R25" s="1712"/>
      <c r="S25" s="1712"/>
      <c r="T25" s="1712"/>
      <c r="U25" s="1712"/>
    </row>
    <row r="26" spans="1:35" ht="21.75" customHeight="1">
      <c r="A26" s="83"/>
      <c r="B26" s="1709" t="s">
        <v>232</v>
      </c>
      <c r="C26" s="1710"/>
      <c r="D26" s="1710"/>
      <c r="E26" s="1710"/>
      <c r="F26" s="1710"/>
      <c r="G26" s="1710"/>
      <c r="H26" s="1710"/>
      <c r="I26" s="1710"/>
      <c r="J26" s="1710"/>
      <c r="K26" s="1711"/>
      <c r="L26" s="1712"/>
      <c r="M26" s="1712"/>
      <c r="N26" s="1712"/>
      <c r="O26" s="1712"/>
      <c r="P26" s="1712"/>
      <c r="Q26" s="1712"/>
      <c r="R26" s="1712"/>
      <c r="S26" s="1712"/>
      <c r="T26" s="1712"/>
      <c r="U26" s="1712"/>
    </row>
    <row r="27" spans="1:35" ht="21.75" customHeight="1">
      <c r="A27" s="83"/>
      <c r="B27" s="1714" t="s">
        <v>471</v>
      </c>
      <c r="C27" s="1715"/>
      <c r="D27" s="1715"/>
      <c r="E27" s="1715"/>
      <c r="F27" s="1715"/>
      <c r="G27" s="1715"/>
      <c r="H27" s="1715"/>
      <c r="I27" s="1715"/>
      <c r="J27" s="1715"/>
      <c r="K27" s="1716"/>
      <c r="L27" s="1712"/>
      <c r="M27" s="1712"/>
      <c r="N27" s="1712"/>
      <c r="O27" s="1712"/>
      <c r="P27" s="1712"/>
      <c r="Q27" s="1712"/>
      <c r="R27" s="1712"/>
      <c r="S27" s="1712"/>
      <c r="T27" s="1712"/>
      <c r="U27" s="1712"/>
    </row>
    <row r="28" spans="1:35" ht="21.75" customHeight="1">
      <c r="A28" s="83"/>
      <c r="B28" s="1709" t="s">
        <v>233</v>
      </c>
      <c r="C28" s="1710"/>
      <c r="D28" s="1710"/>
      <c r="E28" s="1710"/>
      <c r="F28" s="1710"/>
      <c r="G28" s="1710"/>
      <c r="H28" s="1710"/>
      <c r="I28" s="1710"/>
      <c r="J28" s="1710"/>
      <c r="K28" s="1711"/>
      <c r="L28" s="1712"/>
      <c r="M28" s="1712"/>
      <c r="N28" s="1712"/>
      <c r="O28" s="1712"/>
      <c r="P28" s="1712"/>
      <c r="Q28" s="1712"/>
      <c r="R28" s="1712"/>
      <c r="S28" s="1712"/>
      <c r="T28" s="1712"/>
      <c r="U28" s="1712"/>
    </row>
    <row r="29" spans="1:35" ht="21.75" customHeight="1">
      <c r="A29" s="83"/>
      <c r="B29" s="1709" t="s">
        <v>234</v>
      </c>
      <c r="C29" s="1710"/>
      <c r="D29" s="1710"/>
      <c r="E29" s="1710"/>
      <c r="F29" s="1710"/>
      <c r="G29" s="1710"/>
      <c r="H29" s="1710"/>
      <c r="I29" s="1710"/>
      <c r="J29" s="1710"/>
      <c r="K29" s="1711"/>
      <c r="L29" s="1713"/>
      <c r="M29" s="1713"/>
      <c r="N29" s="1713"/>
      <c r="O29" s="1713"/>
      <c r="P29" s="1713"/>
      <c r="Q29" s="1713"/>
      <c r="R29" s="1713"/>
      <c r="S29" s="1713"/>
      <c r="T29" s="1713"/>
      <c r="U29" s="1713"/>
    </row>
    <row r="30" spans="1:35" ht="21.75" customHeight="1">
      <c r="A30" s="83"/>
      <c r="L30" s="67"/>
    </row>
    <row r="31" spans="1:35" s="57" customFormat="1" ht="24.75" customHeight="1">
      <c r="A31" s="14"/>
      <c r="B31" s="86" t="s">
        <v>63</v>
      </c>
      <c r="C31" s="1607" t="s">
        <v>64</v>
      </c>
      <c r="D31" s="1608"/>
      <c r="E31" s="1609"/>
      <c r="F31" s="1241" t="s">
        <v>65</v>
      </c>
      <c r="G31" s="1606"/>
      <c r="H31" s="1242"/>
      <c r="I31" s="1241" t="s">
        <v>66</v>
      </c>
      <c r="J31" s="1606"/>
      <c r="K31" s="1606"/>
      <c r="L31" s="1242"/>
      <c r="N31" s="1696" t="s">
        <v>543</v>
      </c>
      <c r="O31" s="1697"/>
      <c r="P31" s="1697"/>
      <c r="Q31" s="1697"/>
      <c r="R31" s="1697"/>
      <c r="S31" s="1697"/>
      <c r="T31" s="1697"/>
      <c r="U31" s="1697"/>
      <c r="V31" s="1697"/>
      <c r="W31" s="1698"/>
      <c r="Z31" s="192"/>
      <c r="AA31" s="192"/>
      <c r="AB31" s="192"/>
      <c r="AC31" s="192"/>
      <c r="AD31" s="192"/>
      <c r="AE31" s="192"/>
      <c r="AF31" s="192"/>
      <c r="AG31" s="192"/>
      <c r="AH31" s="192"/>
      <c r="AI31" s="192"/>
    </row>
    <row r="32" spans="1:35" s="57" customFormat="1" ht="12" customHeight="1">
      <c r="A32" s="87"/>
      <c r="B32" s="1316" t="s">
        <v>34</v>
      </c>
      <c r="C32" s="1625"/>
      <c r="D32" s="1625"/>
      <c r="E32" s="1625"/>
      <c r="F32" s="1705"/>
      <c r="G32" s="1706"/>
      <c r="H32" s="88"/>
      <c r="I32" s="1321">
        <f t="shared" ref="I32:I37" si="1">INT(C32*F32/10)</f>
        <v>0</v>
      </c>
      <c r="J32" s="1321"/>
      <c r="K32" s="1321"/>
      <c r="L32" s="1321"/>
      <c r="N32" s="1699"/>
      <c r="O32" s="1700"/>
      <c r="P32" s="1700"/>
      <c r="Q32" s="1700"/>
      <c r="R32" s="1700"/>
      <c r="S32" s="1700"/>
      <c r="T32" s="1700"/>
      <c r="U32" s="1700"/>
      <c r="V32" s="1700"/>
      <c r="W32" s="1701"/>
      <c r="Z32" s="192"/>
      <c r="AA32" s="192"/>
      <c r="AB32" s="192"/>
      <c r="AC32" s="192"/>
      <c r="AD32" s="192"/>
      <c r="AE32" s="192"/>
      <c r="AF32" s="192"/>
      <c r="AG32" s="192"/>
      <c r="AH32" s="192"/>
      <c r="AI32" s="192"/>
    </row>
    <row r="33" spans="1:35" s="57" customFormat="1" ht="24.75" customHeight="1">
      <c r="A33" s="87"/>
      <c r="B33" s="1317"/>
      <c r="C33" s="1640">
        <v>0</v>
      </c>
      <c r="D33" s="1641"/>
      <c r="E33" s="1642"/>
      <c r="F33" s="1707"/>
      <c r="G33" s="1708"/>
      <c r="H33" s="194" t="s">
        <v>68</v>
      </c>
      <c r="I33" s="1392">
        <f t="shared" si="1"/>
        <v>0</v>
      </c>
      <c r="J33" s="1393"/>
      <c r="K33" s="1393"/>
      <c r="L33" s="1348"/>
      <c r="N33" s="1699"/>
      <c r="O33" s="1700"/>
      <c r="P33" s="1700"/>
      <c r="Q33" s="1700"/>
      <c r="R33" s="1700"/>
      <c r="S33" s="1700"/>
      <c r="T33" s="1700"/>
      <c r="U33" s="1700"/>
      <c r="V33" s="1700"/>
      <c r="W33" s="1701"/>
      <c r="Z33" s="192"/>
      <c r="AA33" s="192"/>
      <c r="AB33" s="192"/>
      <c r="AC33" s="192"/>
      <c r="AD33" s="192"/>
      <c r="AE33" s="192"/>
      <c r="AF33" s="192"/>
      <c r="AG33" s="192"/>
      <c r="AH33" s="192"/>
      <c r="AI33" s="192"/>
    </row>
    <row r="34" spans="1:35" s="57" customFormat="1" ht="12" customHeight="1">
      <c r="A34" s="87"/>
      <c r="B34" s="1316" t="s">
        <v>69</v>
      </c>
      <c r="C34" s="1326"/>
      <c r="D34" s="1326"/>
      <c r="E34" s="1326"/>
      <c r="F34" s="1660"/>
      <c r="G34" s="1661"/>
      <c r="H34" s="88"/>
      <c r="I34" s="1321">
        <f t="shared" si="1"/>
        <v>0</v>
      </c>
      <c r="J34" s="1321"/>
      <c r="K34" s="1321"/>
      <c r="L34" s="1321"/>
      <c r="N34" s="1699"/>
      <c r="O34" s="1700"/>
      <c r="P34" s="1700"/>
      <c r="Q34" s="1700"/>
      <c r="R34" s="1700"/>
      <c r="S34" s="1700"/>
      <c r="T34" s="1700"/>
      <c r="U34" s="1700"/>
      <c r="V34" s="1700"/>
      <c r="W34" s="1701"/>
      <c r="Z34" s="192"/>
      <c r="AA34" s="192"/>
      <c r="AB34" s="192"/>
      <c r="AC34" s="192"/>
      <c r="AD34" s="192"/>
      <c r="AE34" s="192"/>
      <c r="AF34" s="192"/>
      <c r="AG34" s="192"/>
      <c r="AH34" s="192"/>
      <c r="AI34" s="192"/>
    </row>
    <row r="35" spans="1:35" s="57" customFormat="1" ht="24.75" customHeight="1">
      <c r="A35" s="87"/>
      <c r="B35" s="1317"/>
      <c r="C35" s="1640">
        <v>0</v>
      </c>
      <c r="D35" s="1641"/>
      <c r="E35" s="1642"/>
      <c r="F35" s="1707"/>
      <c r="G35" s="1708"/>
      <c r="H35" s="194" t="s">
        <v>68</v>
      </c>
      <c r="I35" s="1392">
        <f t="shared" si="1"/>
        <v>0</v>
      </c>
      <c r="J35" s="1393"/>
      <c r="K35" s="1393"/>
      <c r="L35" s="1348"/>
      <c r="N35" s="1699"/>
      <c r="O35" s="1700"/>
      <c r="P35" s="1700"/>
      <c r="Q35" s="1700"/>
      <c r="R35" s="1700"/>
      <c r="S35" s="1700"/>
      <c r="T35" s="1700"/>
      <c r="U35" s="1700"/>
      <c r="V35" s="1700"/>
      <c r="W35" s="1701"/>
      <c r="Z35" s="192"/>
      <c r="AA35" s="192"/>
      <c r="AB35" s="192"/>
      <c r="AC35" s="192"/>
      <c r="AD35" s="192"/>
      <c r="AE35" s="192"/>
      <c r="AF35" s="192"/>
      <c r="AG35" s="192"/>
      <c r="AH35" s="192"/>
      <c r="AI35" s="192"/>
    </row>
    <row r="36" spans="1:35" s="57" customFormat="1" ht="12" customHeight="1">
      <c r="A36" s="87"/>
      <c r="B36" s="1316" t="s">
        <v>71</v>
      </c>
      <c r="C36" s="1326"/>
      <c r="D36" s="1326"/>
      <c r="E36" s="1326"/>
      <c r="F36" s="1660"/>
      <c r="G36" s="1661"/>
      <c r="H36" s="88"/>
      <c r="I36" s="1321">
        <f t="shared" si="1"/>
        <v>0</v>
      </c>
      <c r="J36" s="1321"/>
      <c r="K36" s="1321"/>
      <c r="L36" s="1321"/>
      <c r="N36" s="1699"/>
      <c r="O36" s="1700"/>
      <c r="P36" s="1700"/>
      <c r="Q36" s="1700"/>
      <c r="R36" s="1700"/>
      <c r="S36" s="1700"/>
      <c r="T36" s="1700"/>
      <c r="U36" s="1700"/>
      <c r="V36" s="1700"/>
      <c r="W36" s="1701"/>
      <c r="Z36" s="192"/>
      <c r="AA36" s="192"/>
      <c r="AB36" s="192"/>
      <c r="AC36" s="192"/>
      <c r="AD36" s="192"/>
      <c r="AE36" s="192"/>
      <c r="AF36" s="192"/>
      <c r="AG36" s="192"/>
      <c r="AH36" s="192"/>
      <c r="AI36" s="192"/>
    </row>
    <row r="37" spans="1:35" s="57" customFormat="1" ht="24.75" customHeight="1" thickBot="1">
      <c r="A37" s="81"/>
      <c r="B37" s="1335"/>
      <c r="C37" s="1688">
        <v>0</v>
      </c>
      <c r="D37" s="1689"/>
      <c r="E37" s="1690"/>
      <c r="F37" s="1691"/>
      <c r="G37" s="1692"/>
      <c r="H37" s="196" t="s">
        <v>68</v>
      </c>
      <c r="I37" s="1693">
        <f t="shared" si="1"/>
        <v>0</v>
      </c>
      <c r="J37" s="1694"/>
      <c r="K37" s="1694"/>
      <c r="L37" s="1695"/>
      <c r="N37" s="1702"/>
      <c r="O37" s="1703"/>
      <c r="P37" s="1703"/>
      <c r="Q37" s="1703"/>
      <c r="R37" s="1703"/>
      <c r="S37" s="1703"/>
      <c r="T37" s="1703"/>
      <c r="U37" s="1703"/>
      <c r="V37" s="1703"/>
      <c r="W37" s="1704"/>
      <c r="Z37" s="192"/>
      <c r="AA37" s="192"/>
      <c r="AB37" s="192"/>
      <c r="AC37" s="192"/>
      <c r="AD37" s="192"/>
      <c r="AE37" s="192"/>
      <c r="AF37" s="192"/>
      <c r="AG37" s="192"/>
      <c r="AH37" s="192"/>
      <c r="AI37" s="192"/>
    </row>
    <row r="38" spans="1:35" s="57" customFormat="1" ht="12" customHeight="1" thickTop="1">
      <c r="A38" s="81"/>
      <c r="B38" s="1675" t="s">
        <v>74</v>
      </c>
      <c r="C38" s="1610">
        <f>INT(SUM(C32,C34,C36))</f>
        <v>0</v>
      </c>
      <c r="D38" s="1611"/>
      <c r="E38" s="1611"/>
      <c r="F38" s="1685"/>
      <c r="G38" s="1686"/>
      <c r="H38" s="1687"/>
      <c r="I38" s="1620">
        <f>SUM(I32,I34,I36)</f>
        <v>0</v>
      </c>
      <c r="J38" s="1620"/>
      <c r="K38" s="1620"/>
      <c r="L38" s="1621"/>
      <c r="N38" s="192"/>
      <c r="O38" s="192"/>
      <c r="P38" s="192"/>
      <c r="Q38" s="192"/>
      <c r="R38" s="192"/>
      <c r="S38" s="192"/>
      <c r="T38" s="192"/>
      <c r="U38" s="192"/>
      <c r="V38" s="192"/>
      <c r="W38" s="192"/>
      <c r="Z38" s="192"/>
      <c r="AA38" s="192"/>
      <c r="AB38" s="192"/>
      <c r="AC38" s="192"/>
      <c r="AD38" s="192"/>
      <c r="AE38" s="192"/>
      <c r="AF38" s="192"/>
      <c r="AG38" s="192"/>
      <c r="AH38" s="192"/>
      <c r="AI38" s="192"/>
    </row>
    <row r="39" spans="1:35" s="57" customFormat="1" ht="24.75" customHeight="1">
      <c r="A39" s="81"/>
      <c r="B39" s="1317"/>
      <c r="C39" s="1622">
        <f>INT(SUM(C33,C35,C37))</f>
        <v>0</v>
      </c>
      <c r="D39" s="1623"/>
      <c r="E39" s="1624"/>
      <c r="F39" s="1616"/>
      <c r="G39" s="1617"/>
      <c r="H39" s="1618"/>
      <c r="I39" s="1392">
        <f>SUM(I33,I35,I37)</f>
        <v>0</v>
      </c>
      <c r="J39" s="1393"/>
      <c r="K39" s="1393"/>
      <c r="L39" s="1348"/>
      <c r="N39" s="192"/>
      <c r="O39" s="192"/>
      <c r="P39" s="192"/>
      <c r="Q39" s="192"/>
      <c r="R39" s="192"/>
      <c r="S39" s="192"/>
      <c r="T39" s="192"/>
      <c r="U39" s="192"/>
      <c r="V39" s="192"/>
      <c r="W39" s="192"/>
      <c r="Z39" s="192"/>
      <c r="AA39" s="192"/>
      <c r="AB39" s="192"/>
      <c r="AC39" s="192"/>
      <c r="AD39" s="192"/>
      <c r="AE39" s="192"/>
      <c r="AF39" s="192"/>
      <c r="AG39" s="192"/>
      <c r="AH39" s="192"/>
      <c r="AI39" s="192"/>
    </row>
    <row r="40" spans="1:35" ht="28.5" customHeight="1">
      <c r="B40" s="1676" t="s">
        <v>235</v>
      </c>
      <c r="C40" s="1676"/>
      <c r="D40" s="1676"/>
      <c r="E40" s="1676"/>
      <c r="F40" s="1676"/>
      <c r="G40" s="1676"/>
      <c r="H40" s="1676"/>
      <c r="I40" s="1676"/>
      <c r="J40" s="1676"/>
      <c r="K40" s="1676"/>
      <c r="L40" s="1676"/>
      <c r="N40" s="192"/>
      <c r="O40" s="192"/>
      <c r="P40" s="192"/>
      <c r="Q40" s="192"/>
      <c r="R40" s="192"/>
      <c r="S40" s="192"/>
      <c r="T40" s="192"/>
      <c r="U40" s="192"/>
      <c r="V40" s="192"/>
      <c r="W40" s="192"/>
      <c r="Z40" s="192"/>
      <c r="AA40" s="192"/>
      <c r="AB40" s="192"/>
      <c r="AC40" s="192"/>
      <c r="AD40" s="192"/>
      <c r="AE40" s="192"/>
      <c r="AF40" s="192"/>
      <c r="AG40" s="192"/>
      <c r="AH40" s="192"/>
      <c r="AI40" s="192"/>
    </row>
    <row r="41" spans="1:35" ht="11.25" customHeight="1">
      <c r="B41" s="195"/>
      <c r="C41" s="195"/>
      <c r="D41" s="195"/>
      <c r="E41" s="195"/>
      <c r="F41" s="195"/>
      <c r="G41" s="195"/>
      <c r="H41" s="195"/>
      <c r="I41" s="195"/>
      <c r="J41" s="195"/>
      <c r="K41" s="195"/>
      <c r="L41" s="195"/>
      <c r="N41" s="192"/>
      <c r="O41" s="192"/>
      <c r="P41" s="192"/>
      <c r="Q41" s="192"/>
      <c r="R41" s="192"/>
      <c r="S41" s="192"/>
      <c r="T41" s="192"/>
      <c r="U41" s="192"/>
      <c r="V41" s="192"/>
      <c r="W41" s="192"/>
    </row>
    <row r="42" spans="1:35" ht="21" customHeight="1">
      <c r="A42" s="1639" t="s">
        <v>236</v>
      </c>
      <c r="B42" s="1639"/>
      <c r="C42" s="1639"/>
      <c r="D42" s="1639"/>
      <c r="E42" s="1639"/>
      <c r="F42" s="1639"/>
      <c r="G42" s="1639"/>
      <c r="H42" s="1639"/>
      <c r="I42" s="1639"/>
      <c r="J42" s="1639"/>
      <c r="K42" s="1639"/>
      <c r="L42" s="1639"/>
      <c r="M42" s="1639"/>
      <c r="N42" s="1639"/>
      <c r="O42" s="1639"/>
      <c r="P42" s="1639"/>
      <c r="Q42" s="1639"/>
      <c r="R42" s="192"/>
      <c r="S42" s="192"/>
      <c r="T42" s="192"/>
      <c r="U42" s="192"/>
      <c r="V42" s="192"/>
      <c r="W42" s="192"/>
    </row>
    <row r="43" spans="1:35" ht="21" customHeight="1">
      <c r="A43" s="83"/>
      <c r="B43" s="199" t="s">
        <v>237</v>
      </c>
      <c r="C43" s="67"/>
      <c r="D43" s="67"/>
      <c r="E43" s="67"/>
      <c r="G43" s="67"/>
      <c r="H43" s="67"/>
      <c r="I43" s="67"/>
      <c r="J43" s="67"/>
      <c r="K43" s="67"/>
      <c r="L43" s="67"/>
      <c r="P43" s="103"/>
      <c r="Q43" s="103"/>
      <c r="R43" s="103"/>
      <c r="S43" s="103"/>
      <c r="T43" s="103"/>
      <c r="U43" s="103"/>
      <c r="V43" s="103"/>
      <c r="W43" s="103"/>
    </row>
    <row r="44" spans="1:35" ht="21" customHeight="1">
      <c r="A44" s="83"/>
      <c r="B44" s="101" t="s">
        <v>238</v>
      </c>
      <c r="C44" s="25"/>
      <c r="D44" s="25"/>
      <c r="E44" s="25"/>
      <c r="F44" s="200"/>
      <c r="G44" s="67"/>
      <c r="H44" s="67"/>
      <c r="I44" s="67"/>
      <c r="M44" s="1677"/>
      <c r="N44" s="1678"/>
      <c r="P44" s="293"/>
      <c r="Q44" s="293"/>
      <c r="R44" s="293"/>
      <c r="S44" s="293"/>
      <c r="T44" s="293"/>
      <c r="U44" s="293"/>
      <c r="V44" s="293"/>
      <c r="W44" s="103"/>
    </row>
    <row r="45" spans="1:35" ht="21" customHeight="1">
      <c r="A45" s="83"/>
      <c r="B45" s="101" t="s">
        <v>239</v>
      </c>
      <c r="C45" s="21"/>
      <c r="D45" s="21"/>
      <c r="E45" s="21"/>
      <c r="F45" s="200"/>
      <c r="L45" s="14"/>
      <c r="M45" s="57"/>
      <c r="P45" s="294"/>
      <c r="Q45" s="294"/>
      <c r="R45" s="294"/>
      <c r="S45" s="294"/>
      <c r="T45" s="294"/>
      <c r="U45" s="294"/>
      <c r="V45" s="294"/>
      <c r="W45" s="91"/>
    </row>
    <row r="46" spans="1:35" ht="21" customHeight="1">
      <c r="A46" s="83"/>
      <c r="B46" s="5" t="s">
        <v>240</v>
      </c>
      <c r="C46" s="57" t="s">
        <v>241</v>
      </c>
      <c r="D46" s="14"/>
      <c r="E46" s="14"/>
    </row>
    <row r="47" spans="1:35" s="57" customFormat="1" ht="21" customHeight="1">
      <c r="A47" s="201"/>
      <c r="B47" s="202"/>
      <c r="E47" s="57" t="s">
        <v>242</v>
      </c>
      <c r="H47" s="57" t="s">
        <v>243</v>
      </c>
      <c r="I47" s="1653">
        <v>0</v>
      </c>
      <c r="J47" s="1654"/>
      <c r="K47" s="1655" t="s">
        <v>244</v>
      </c>
      <c r="L47" s="1656"/>
      <c r="M47" s="1679">
        <v>0</v>
      </c>
      <c r="N47" s="1680"/>
      <c r="O47" s="203" t="s">
        <v>245</v>
      </c>
      <c r="P47" s="1652">
        <f>I47+M47</f>
        <v>0</v>
      </c>
      <c r="Q47" s="1652"/>
      <c r="R47" s="1652"/>
      <c r="S47" s="1652"/>
      <c r="U47" s="294"/>
    </row>
    <row r="48" spans="1:35" s="57" customFormat="1" ht="21" customHeight="1">
      <c r="A48" s="201"/>
      <c r="B48" s="202"/>
      <c r="E48" s="57" t="s">
        <v>246</v>
      </c>
      <c r="H48" s="57" t="s">
        <v>243</v>
      </c>
      <c r="I48" s="1653">
        <v>0</v>
      </c>
      <c r="J48" s="1654"/>
      <c r="K48" s="1655" t="s">
        <v>247</v>
      </c>
      <c r="L48" s="1656"/>
      <c r="M48" s="1679">
        <v>0</v>
      </c>
      <c r="N48" s="1680"/>
      <c r="O48" s="203" t="s">
        <v>248</v>
      </c>
      <c r="P48" s="1652">
        <f>I48+M48</f>
        <v>0</v>
      </c>
      <c r="Q48" s="1652"/>
      <c r="R48" s="1652"/>
      <c r="S48" s="1652"/>
      <c r="T48" s="81"/>
      <c r="U48" s="57" t="s">
        <v>249</v>
      </c>
      <c r="V48" s="81"/>
    </row>
    <row r="49" spans="1:35" ht="5.25" customHeight="1">
      <c r="A49" s="83"/>
      <c r="B49" s="5"/>
      <c r="D49" s="57"/>
      <c r="H49" s="154"/>
      <c r="J49" s="53"/>
      <c r="K49" s="53"/>
      <c r="L49" s="204"/>
      <c r="M49" s="204"/>
      <c r="N49" s="53"/>
      <c r="O49" s="14"/>
      <c r="P49" s="53"/>
      <c r="S49" s="205"/>
      <c r="T49" s="205"/>
      <c r="U49" s="53"/>
      <c r="V49" s="81"/>
    </row>
    <row r="50" spans="1:35" s="57" customFormat="1" ht="21.75" customHeight="1">
      <c r="A50" s="201"/>
      <c r="B50" s="202"/>
      <c r="E50" s="57" t="s">
        <v>74</v>
      </c>
      <c r="H50" s="57" t="s">
        <v>243</v>
      </c>
      <c r="I50" s="1649">
        <f>I47+I48</f>
        <v>0</v>
      </c>
      <c r="J50" s="1650"/>
      <c r="K50" s="1655" t="s">
        <v>247</v>
      </c>
      <c r="L50" s="1656"/>
      <c r="M50" s="1683">
        <f>M47+M48</f>
        <v>0</v>
      </c>
      <c r="N50" s="1684"/>
      <c r="O50" s="203" t="s">
        <v>248</v>
      </c>
      <c r="P50" s="1652">
        <f>I50+M50</f>
        <v>0</v>
      </c>
      <c r="Q50" s="1652"/>
      <c r="R50" s="1652"/>
      <c r="S50" s="1652"/>
      <c r="U50" s="57" t="s">
        <v>250</v>
      </c>
    </row>
    <row r="51" spans="1:35" ht="6" customHeight="1">
      <c r="A51" s="83"/>
      <c r="B51" s="5"/>
      <c r="E51" s="57"/>
      <c r="H51" s="154"/>
      <c r="I51" s="204"/>
      <c r="J51" s="204"/>
      <c r="L51" s="14"/>
      <c r="M51" s="53"/>
      <c r="N51" s="205"/>
      <c r="O51" s="205"/>
      <c r="R51" s="57"/>
      <c r="U51" s="294"/>
    </row>
    <row r="52" spans="1:35" s="57" customFormat="1" ht="21.75" customHeight="1">
      <c r="A52" s="201"/>
      <c r="B52" s="202" t="s">
        <v>251</v>
      </c>
      <c r="C52" s="304" t="s">
        <v>252</v>
      </c>
      <c r="D52" s="305"/>
      <c r="E52" s="305"/>
      <c r="F52" s="305"/>
      <c r="G52" s="1681" t="str">
        <f>IFERROR(P48/P50,"%")</f>
        <v>%</v>
      </c>
      <c r="H52" s="1682"/>
      <c r="J52" s="203" t="s">
        <v>253</v>
      </c>
      <c r="K52" s="206"/>
      <c r="L52" s="206"/>
      <c r="N52" s="14"/>
      <c r="R52" s="207"/>
      <c r="S52" s="207"/>
      <c r="T52" s="305"/>
      <c r="U52" s="305"/>
    </row>
    <row r="53" spans="1:35" s="57" customFormat="1" ht="18.75" customHeight="1">
      <c r="A53" s="201"/>
      <c r="B53" s="101" t="s">
        <v>483</v>
      </c>
      <c r="C53" s="21"/>
      <c r="D53" s="21"/>
      <c r="E53" s="21"/>
      <c r="F53" s="101"/>
      <c r="G53" s="101"/>
      <c r="H53" s="101"/>
      <c r="I53" s="101"/>
      <c r="J53" s="101"/>
      <c r="K53" s="101"/>
      <c r="L53" s="101"/>
      <c r="M53" s="101"/>
      <c r="N53" s="101"/>
      <c r="O53" s="101"/>
    </row>
    <row r="54" spans="1:35" s="57" customFormat="1" ht="21.75" customHeight="1">
      <c r="A54" s="201"/>
      <c r="C54" s="1647" t="s">
        <v>495</v>
      </c>
      <c r="D54" s="1648"/>
      <c r="E54" s="1649">
        <f>I50</f>
        <v>0</v>
      </c>
      <c r="F54" s="1650"/>
      <c r="G54" s="1657" t="s">
        <v>254</v>
      </c>
      <c r="H54" s="1658"/>
      <c r="I54" s="1658"/>
      <c r="J54" s="1658"/>
      <c r="K54" s="1658"/>
      <c r="L54" s="1658"/>
      <c r="M54" s="1658"/>
      <c r="N54" s="1658"/>
      <c r="O54" s="1658"/>
      <c r="P54" s="1658"/>
      <c r="Q54" s="1653">
        <v>0</v>
      </c>
      <c r="R54" s="1654"/>
      <c r="Y54" s="208"/>
    </row>
    <row r="55" spans="1:35" s="57" customFormat="1" ht="21.75" customHeight="1">
      <c r="A55" s="201"/>
      <c r="C55" s="101" t="s">
        <v>255</v>
      </c>
      <c r="D55" s="1626" t="s">
        <v>256</v>
      </c>
      <c r="E55" s="1626"/>
      <c r="F55" s="1626"/>
      <c r="G55" s="1626"/>
      <c r="H55" s="1626"/>
      <c r="I55" s="1626"/>
      <c r="J55" s="1627"/>
      <c r="K55" s="1645">
        <f>E54+Q54</f>
        <v>0</v>
      </c>
      <c r="L55" s="1645"/>
      <c r="M55" s="1646" t="s">
        <v>257</v>
      </c>
      <c r="N55" s="1647"/>
      <c r="O55" s="1647"/>
      <c r="P55" s="1647"/>
      <c r="Q55" s="1648"/>
      <c r="R55" s="1649">
        <f>ROUNDUP(K55*0.8,0)</f>
        <v>0</v>
      </c>
      <c r="S55" s="1650"/>
      <c r="T55" s="101" t="s">
        <v>258</v>
      </c>
    </row>
    <row r="56" spans="1:35" s="57" customFormat="1" ht="21.75" customHeight="1">
      <c r="A56" s="201"/>
      <c r="B56" s="209"/>
      <c r="C56" s="20" t="s">
        <v>259</v>
      </c>
      <c r="D56" s="101"/>
      <c r="E56" s="101"/>
      <c r="F56" s="210"/>
      <c r="G56" s="101"/>
      <c r="H56" s="101"/>
      <c r="I56" s="101"/>
      <c r="J56" s="101"/>
      <c r="K56" s="101"/>
      <c r="L56" s="101"/>
      <c r="M56" s="101"/>
      <c r="N56" s="101"/>
      <c r="O56" s="101"/>
      <c r="P56" s="101"/>
      <c r="Q56" s="101"/>
      <c r="R56" s="101"/>
      <c r="S56" s="101"/>
      <c r="T56" s="101"/>
      <c r="U56" s="101"/>
      <c r="V56" s="101"/>
    </row>
    <row r="57" spans="1:35" s="57" customFormat="1" ht="18.75" customHeight="1">
      <c r="A57" s="201"/>
      <c r="B57" s="101" t="s">
        <v>484</v>
      </c>
      <c r="C57" s="21"/>
      <c r="D57" s="21"/>
      <c r="E57" s="21"/>
      <c r="F57" s="101"/>
      <c r="G57" s="101"/>
      <c r="H57" s="1074">
        <v>0</v>
      </c>
      <c r="I57" s="1651" t="s">
        <v>493</v>
      </c>
      <c r="J57" s="1651"/>
      <c r="K57" s="1651"/>
      <c r="L57" s="1651"/>
      <c r="M57" s="1651"/>
      <c r="N57" s="1651"/>
      <c r="O57" s="1651"/>
      <c r="P57" s="1651"/>
      <c r="Q57" s="1651"/>
      <c r="R57" s="1651"/>
      <c r="S57" s="1651"/>
      <c r="T57" s="1651"/>
      <c r="U57" s="1651"/>
      <c r="V57" s="1651"/>
    </row>
    <row r="58" spans="1:35" s="57" customFormat="1" ht="18.75" customHeight="1">
      <c r="A58" s="201"/>
      <c r="B58" s="21" t="s">
        <v>494</v>
      </c>
      <c r="D58" s="21"/>
      <c r="E58" s="21"/>
      <c r="F58" s="101"/>
      <c r="G58" s="101"/>
      <c r="H58" s="101"/>
      <c r="I58" s="101"/>
      <c r="J58" s="101"/>
      <c r="K58" s="101"/>
      <c r="L58" s="101"/>
      <c r="M58" s="101"/>
      <c r="N58" s="101"/>
      <c r="O58" s="101"/>
    </row>
    <row r="59" spans="1:35" s="57" customFormat="1" ht="21.75" customHeight="1">
      <c r="A59" s="201"/>
      <c r="C59" s="1647" t="s">
        <v>495</v>
      </c>
      <c r="D59" s="1648"/>
      <c r="E59" s="1649">
        <f>I50</f>
        <v>0</v>
      </c>
      <c r="F59" s="1650"/>
      <c r="G59" s="1657" t="s">
        <v>254</v>
      </c>
      <c r="H59" s="1658"/>
      <c r="I59" s="1658"/>
      <c r="J59" s="1658"/>
      <c r="K59" s="1658"/>
      <c r="L59" s="1658"/>
      <c r="M59" s="1658"/>
      <c r="N59" s="1658"/>
      <c r="O59" s="1658"/>
      <c r="P59" s="1658"/>
      <c r="Q59" s="1653">
        <v>0</v>
      </c>
      <c r="R59" s="1654"/>
      <c r="Y59" s="208"/>
    </row>
    <row r="60" spans="1:35" s="57" customFormat="1" ht="21.75" customHeight="1">
      <c r="A60" s="201"/>
      <c r="C60" s="101" t="s">
        <v>245</v>
      </c>
      <c r="D60" s="1626" t="s">
        <v>256</v>
      </c>
      <c r="E60" s="1626"/>
      <c r="F60" s="1626"/>
      <c r="G60" s="1626"/>
      <c r="H60" s="1626"/>
      <c r="I60" s="1626"/>
      <c r="J60" s="1627"/>
      <c r="K60" s="1645">
        <f>E59+Q59</f>
        <v>0</v>
      </c>
      <c r="L60" s="1645"/>
      <c r="M60" s="1646" t="s">
        <v>472</v>
      </c>
      <c r="N60" s="1647"/>
      <c r="O60" s="1647"/>
      <c r="P60" s="1647"/>
      <c r="Q60" s="1648"/>
      <c r="R60" s="1649">
        <f>ROUNDUP(K60*0.6,0)</f>
        <v>0</v>
      </c>
      <c r="S60" s="1650"/>
      <c r="T60" s="101" t="s">
        <v>258</v>
      </c>
    </row>
    <row r="61" spans="1:35" s="57" customFormat="1" ht="21.75" customHeight="1">
      <c r="A61" s="201"/>
      <c r="B61" s="209"/>
      <c r="C61" s="20" t="s">
        <v>473</v>
      </c>
      <c r="D61" s="101"/>
      <c r="E61" s="101"/>
      <c r="F61" s="210"/>
      <c r="G61" s="101"/>
      <c r="H61" s="101"/>
      <c r="I61" s="101"/>
      <c r="J61" s="101"/>
      <c r="K61" s="101"/>
      <c r="L61" s="101"/>
      <c r="M61" s="101"/>
      <c r="N61" s="101"/>
      <c r="O61" s="101"/>
      <c r="P61" s="101"/>
      <c r="Q61" s="101"/>
      <c r="R61" s="101"/>
      <c r="S61" s="101"/>
      <c r="T61" s="101"/>
      <c r="U61" s="101"/>
      <c r="V61" s="101"/>
    </row>
    <row r="62" spans="1:35" s="57" customFormat="1" ht="36.6" customHeight="1">
      <c r="A62" s="201"/>
      <c r="B62" s="1737" t="s">
        <v>485</v>
      </c>
      <c r="C62" s="1737"/>
      <c r="D62" s="1737"/>
      <c r="E62" s="1737"/>
      <c r="F62" s="1737"/>
      <c r="G62" s="1737"/>
      <c r="H62" s="1737"/>
      <c r="I62" s="1737"/>
      <c r="J62" s="1737"/>
      <c r="K62" s="1737"/>
      <c r="L62" s="1737"/>
      <c r="M62" s="1737"/>
      <c r="N62" s="1737"/>
      <c r="O62" s="1737"/>
      <c r="P62" s="1737"/>
      <c r="Q62" s="1737"/>
      <c r="R62" s="1737"/>
      <c r="S62" s="1737"/>
      <c r="T62" s="1737"/>
      <c r="U62" s="1737"/>
      <c r="V62" s="1737"/>
      <c r="W62" s="303"/>
    </row>
    <row r="63" spans="1:35" s="57" customFormat="1" ht="22.5" customHeight="1">
      <c r="A63" s="14"/>
      <c r="B63" s="86" t="s">
        <v>63</v>
      </c>
      <c r="C63" s="1607" t="s">
        <v>64</v>
      </c>
      <c r="D63" s="1608"/>
      <c r="E63" s="1609"/>
      <c r="F63" s="1241" t="s">
        <v>65</v>
      </c>
      <c r="G63" s="1606"/>
      <c r="H63" s="1242"/>
      <c r="I63" s="1241" t="s">
        <v>66</v>
      </c>
      <c r="J63" s="1606"/>
      <c r="K63" s="1606"/>
      <c r="L63" s="1242"/>
      <c r="M63" s="81"/>
      <c r="N63" s="1666" t="s">
        <v>496</v>
      </c>
      <c r="O63" s="1667"/>
      <c r="P63" s="1667"/>
      <c r="Q63" s="1667"/>
      <c r="R63" s="1667"/>
      <c r="S63" s="1667"/>
      <c r="T63" s="1667"/>
      <c r="U63" s="1667"/>
      <c r="V63" s="1668"/>
      <c r="W63" s="195"/>
      <c r="Z63" s="195"/>
      <c r="AA63" s="195"/>
      <c r="AB63" s="195"/>
      <c r="AC63" s="195"/>
      <c r="AD63" s="195"/>
      <c r="AE63" s="195"/>
      <c r="AF63" s="195"/>
      <c r="AG63" s="195"/>
      <c r="AH63" s="195"/>
      <c r="AI63" s="195"/>
    </row>
    <row r="64" spans="1:35" s="57" customFormat="1" ht="12" customHeight="1">
      <c r="A64" s="87"/>
      <c r="B64" s="1316" t="s">
        <v>34</v>
      </c>
      <c r="C64" s="1625"/>
      <c r="D64" s="1625"/>
      <c r="E64" s="1625"/>
      <c r="F64" s="1705"/>
      <c r="G64" s="1706"/>
      <c r="H64" s="88"/>
      <c r="I64" s="1321">
        <f t="shared" ref="I64:I69" si="2">INT(C64*F64/10)</f>
        <v>0</v>
      </c>
      <c r="J64" s="1321"/>
      <c r="K64" s="1321"/>
      <c r="L64" s="1321"/>
      <c r="M64" s="81"/>
      <c r="N64" s="1669"/>
      <c r="O64" s="1670"/>
      <c r="P64" s="1670"/>
      <c r="Q64" s="1670"/>
      <c r="R64" s="1670"/>
      <c r="S64" s="1670"/>
      <c r="T64" s="1670"/>
      <c r="U64" s="1670"/>
      <c r="V64" s="1671"/>
      <c r="W64" s="195"/>
      <c r="Z64" s="195"/>
      <c r="AA64" s="195"/>
      <c r="AB64" s="195"/>
      <c r="AC64" s="195"/>
      <c r="AD64" s="195"/>
      <c r="AE64" s="195"/>
      <c r="AF64" s="195"/>
      <c r="AG64" s="195"/>
      <c r="AH64" s="195"/>
      <c r="AI64" s="195"/>
    </row>
    <row r="65" spans="1:35" s="57" customFormat="1" ht="22.5" customHeight="1">
      <c r="A65" s="87"/>
      <c r="B65" s="1317"/>
      <c r="C65" s="1640">
        <v>0</v>
      </c>
      <c r="D65" s="1641"/>
      <c r="E65" s="1642"/>
      <c r="F65" s="1707"/>
      <c r="G65" s="1708"/>
      <c r="H65" s="194" t="s">
        <v>68</v>
      </c>
      <c r="I65" s="1392">
        <f t="shared" si="2"/>
        <v>0</v>
      </c>
      <c r="J65" s="1393"/>
      <c r="K65" s="1393"/>
      <c r="L65" s="1348"/>
      <c r="M65" s="81"/>
      <c r="N65" s="1669"/>
      <c r="O65" s="1670"/>
      <c r="P65" s="1670"/>
      <c r="Q65" s="1670"/>
      <c r="R65" s="1670"/>
      <c r="S65" s="1670"/>
      <c r="T65" s="1670"/>
      <c r="U65" s="1670"/>
      <c r="V65" s="1671"/>
      <c r="W65" s="195"/>
      <c r="Z65" s="195"/>
      <c r="AA65" s="195"/>
      <c r="AB65" s="195"/>
      <c r="AC65" s="195"/>
      <c r="AD65" s="195"/>
      <c r="AE65" s="195"/>
      <c r="AF65" s="195"/>
      <c r="AG65" s="195"/>
      <c r="AH65" s="195"/>
      <c r="AI65" s="195"/>
    </row>
    <row r="66" spans="1:35" s="57" customFormat="1" ht="12" customHeight="1">
      <c r="A66" s="87"/>
      <c r="B66" s="1316" t="s">
        <v>69</v>
      </c>
      <c r="C66" s="1326"/>
      <c r="D66" s="1326"/>
      <c r="E66" s="1326"/>
      <c r="F66" s="1660"/>
      <c r="G66" s="1661"/>
      <c r="H66" s="88"/>
      <c r="I66" s="1321">
        <f t="shared" si="2"/>
        <v>0</v>
      </c>
      <c r="J66" s="1321"/>
      <c r="K66" s="1321"/>
      <c r="L66" s="1321"/>
      <c r="M66" s="81"/>
      <c r="N66" s="1669"/>
      <c r="O66" s="1670"/>
      <c r="P66" s="1670"/>
      <c r="Q66" s="1670"/>
      <c r="R66" s="1670"/>
      <c r="S66" s="1670"/>
      <c r="T66" s="1670"/>
      <c r="U66" s="1670"/>
      <c r="V66" s="1671"/>
      <c r="W66" s="195"/>
      <c r="Z66" s="195"/>
      <c r="AA66" s="195"/>
      <c r="AB66" s="195"/>
      <c r="AC66" s="195"/>
      <c r="AD66" s="195"/>
      <c r="AE66" s="195"/>
      <c r="AF66" s="195"/>
      <c r="AG66" s="195"/>
      <c r="AH66" s="195"/>
      <c r="AI66" s="195"/>
    </row>
    <row r="67" spans="1:35" s="57" customFormat="1" ht="22.5" customHeight="1">
      <c r="A67" s="87"/>
      <c r="B67" s="1317"/>
      <c r="C67" s="1640">
        <v>0</v>
      </c>
      <c r="D67" s="1641"/>
      <c r="E67" s="1642"/>
      <c r="F67" s="1707"/>
      <c r="G67" s="1708"/>
      <c r="H67" s="194" t="s">
        <v>68</v>
      </c>
      <c r="I67" s="1392">
        <f t="shared" si="2"/>
        <v>0</v>
      </c>
      <c r="J67" s="1393"/>
      <c r="K67" s="1393"/>
      <c r="L67" s="1348"/>
      <c r="M67" s="81"/>
      <c r="N67" s="1669"/>
      <c r="O67" s="1670"/>
      <c r="P67" s="1670"/>
      <c r="Q67" s="1670"/>
      <c r="R67" s="1670"/>
      <c r="S67" s="1670"/>
      <c r="T67" s="1670"/>
      <c r="U67" s="1670"/>
      <c r="V67" s="1671"/>
      <c r="W67" s="195"/>
      <c r="Z67" s="195"/>
      <c r="AA67" s="195"/>
      <c r="AB67" s="195"/>
      <c r="AC67" s="195"/>
      <c r="AD67" s="195"/>
      <c r="AE67" s="195"/>
      <c r="AF67" s="195"/>
      <c r="AG67" s="195"/>
      <c r="AH67" s="195"/>
      <c r="AI67" s="195"/>
    </row>
    <row r="68" spans="1:35" s="57" customFormat="1" ht="12" customHeight="1">
      <c r="A68" s="87"/>
      <c r="B68" s="1316" t="s">
        <v>71</v>
      </c>
      <c r="C68" s="1326"/>
      <c r="D68" s="1326"/>
      <c r="E68" s="1326"/>
      <c r="F68" s="1660"/>
      <c r="G68" s="1661"/>
      <c r="H68" s="88"/>
      <c r="I68" s="1321">
        <f t="shared" si="2"/>
        <v>0</v>
      </c>
      <c r="J68" s="1321"/>
      <c r="K68" s="1321"/>
      <c r="L68" s="1321"/>
      <c r="M68" s="81"/>
      <c r="N68" s="1669"/>
      <c r="O68" s="1670"/>
      <c r="P68" s="1670"/>
      <c r="Q68" s="1670"/>
      <c r="R68" s="1670"/>
      <c r="S68" s="1670"/>
      <c r="T68" s="1670"/>
      <c r="U68" s="1670"/>
      <c r="V68" s="1671"/>
      <c r="W68" s="195"/>
      <c r="Z68" s="195"/>
      <c r="AA68" s="195"/>
      <c r="AB68" s="195"/>
      <c r="AC68" s="195"/>
      <c r="AD68" s="195"/>
      <c r="AE68" s="195"/>
      <c r="AF68" s="195"/>
      <c r="AG68" s="195"/>
      <c r="AH68" s="195"/>
      <c r="AI68" s="195"/>
    </row>
    <row r="69" spans="1:35" s="57" customFormat="1" ht="22.5" customHeight="1" thickBot="1">
      <c r="A69" s="81"/>
      <c r="B69" s="1659"/>
      <c r="C69" s="1640">
        <v>0</v>
      </c>
      <c r="D69" s="1641"/>
      <c r="E69" s="1642"/>
      <c r="F69" s="1662"/>
      <c r="G69" s="1663"/>
      <c r="H69" s="211" t="s">
        <v>68</v>
      </c>
      <c r="I69" s="1392">
        <f t="shared" si="2"/>
        <v>0</v>
      </c>
      <c r="J69" s="1393"/>
      <c r="K69" s="1393"/>
      <c r="L69" s="1348"/>
      <c r="M69" s="81"/>
      <c r="N69" s="1669"/>
      <c r="O69" s="1670"/>
      <c r="P69" s="1670"/>
      <c r="Q69" s="1670"/>
      <c r="R69" s="1670"/>
      <c r="S69" s="1670"/>
      <c r="T69" s="1670"/>
      <c r="U69" s="1670"/>
      <c r="V69" s="1671"/>
      <c r="W69" s="195"/>
      <c r="Z69" s="195"/>
      <c r="AA69" s="195"/>
      <c r="AB69" s="195"/>
      <c r="AC69" s="195"/>
      <c r="AD69" s="195"/>
      <c r="AE69" s="195"/>
      <c r="AF69" s="195"/>
      <c r="AG69" s="195"/>
      <c r="AH69" s="195"/>
      <c r="AI69" s="195"/>
    </row>
    <row r="70" spans="1:35" s="57" customFormat="1" ht="12" customHeight="1" thickTop="1">
      <c r="A70" s="81"/>
      <c r="B70" s="1675" t="s">
        <v>74</v>
      </c>
      <c r="C70" s="1610">
        <f>INT(SUM(C64,C66,C68))</f>
        <v>0</v>
      </c>
      <c r="D70" s="1611"/>
      <c r="E70" s="1612"/>
      <c r="F70" s="1613"/>
      <c r="G70" s="1614"/>
      <c r="H70" s="1615"/>
      <c r="I70" s="1619">
        <f>SUM(I64,I66,I68)</f>
        <v>0</v>
      </c>
      <c r="J70" s="1620"/>
      <c r="K70" s="1620"/>
      <c r="L70" s="1621"/>
      <c r="M70" s="81"/>
      <c r="N70" s="1669"/>
      <c r="O70" s="1670"/>
      <c r="P70" s="1670"/>
      <c r="Q70" s="1670"/>
      <c r="R70" s="1670"/>
      <c r="S70" s="1670"/>
      <c r="T70" s="1670"/>
      <c r="U70" s="1670"/>
      <c r="V70" s="1671"/>
      <c r="W70" s="195"/>
      <c r="Z70" s="195"/>
      <c r="AA70" s="195"/>
      <c r="AB70" s="195"/>
      <c r="AC70" s="195"/>
      <c r="AD70" s="195"/>
      <c r="AE70" s="195"/>
      <c r="AF70" s="195"/>
      <c r="AG70" s="195"/>
      <c r="AH70" s="195"/>
      <c r="AI70" s="195"/>
    </row>
    <row r="71" spans="1:35" s="57" customFormat="1" ht="22.5" customHeight="1">
      <c r="A71" s="81"/>
      <c r="B71" s="1317"/>
      <c r="C71" s="1622">
        <f>INT(SUM(C65,C67,C69))</f>
        <v>0</v>
      </c>
      <c r="D71" s="1623"/>
      <c r="E71" s="1624"/>
      <c r="F71" s="1616"/>
      <c r="G71" s="1617"/>
      <c r="H71" s="1618"/>
      <c r="I71" s="1392">
        <f>SUM(I65,I67,I69)</f>
        <v>0</v>
      </c>
      <c r="J71" s="1393"/>
      <c r="K71" s="1393"/>
      <c r="L71" s="1348"/>
      <c r="M71" s="81"/>
      <c r="N71" s="1669"/>
      <c r="O71" s="1670"/>
      <c r="P71" s="1670"/>
      <c r="Q71" s="1670"/>
      <c r="R71" s="1670"/>
      <c r="S71" s="1670"/>
      <c r="T71" s="1670"/>
      <c r="U71" s="1670"/>
      <c r="V71" s="1671"/>
      <c r="W71" s="195"/>
      <c r="Z71" s="195"/>
      <c r="AA71" s="195"/>
      <c r="AB71" s="195"/>
      <c r="AC71" s="195"/>
      <c r="AD71" s="195"/>
      <c r="AE71" s="195"/>
      <c r="AF71" s="195"/>
      <c r="AG71" s="195"/>
      <c r="AH71" s="195"/>
      <c r="AI71" s="195"/>
    </row>
    <row r="72" spans="1:35" s="57" customFormat="1" ht="25.5" customHeight="1">
      <c r="A72" s="81"/>
      <c r="B72" s="1676" t="s">
        <v>235</v>
      </c>
      <c r="C72" s="1676"/>
      <c r="D72" s="1676"/>
      <c r="E72" s="1676"/>
      <c r="F72" s="1676"/>
      <c r="G72" s="1676"/>
      <c r="H72" s="1676"/>
      <c r="I72" s="1676"/>
      <c r="J72" s="1676"/>
      <c r="K72" s="1676"/>
      <c r="L72" s="1676"/>
      <c r="M72" s="81"/>
      <c r="N72" s="1672"/>
      <c r="O72" s="1673"/>
      <c r="P72" s="1673"/>
      <c r="Q72" s="1673"/>
      <c r="R72" s="1673"/>
      <c r="S72" s="1673"/>
      <c r="T72" s="1673"/>
      <c r="U72" s="1673"/>
      <c r="V72" s="1674"/>
      <c r="W72" s="195"/>
      <c r="Z72" s="195"/>
      <c r="AA72" s="195"/>
      <c r="AB72" s="195"/>
      <c r="AC72" s="195"/>
      <c r="AD72" s="195"/>
      <c r="AE72" s="195"/>
      <c r="AF72" s="195"/>
      <c r="AG72" s="195"/>
      <c r="AH72" s="195"/>
      <c r="AI72" s="195"/>
    </row>
    <row r="73" spans="1:35" s="57" customFormat="1" ht="20.25" customHeight="1">
      <c r="A73" s="81"/>
      <c r="B73" s="12"/>
      <c r="C73" s="197"/>
      <c r="D73" s="197"/>
      <c r="E73" s="197"/>
      <c r="F73" s="104"/>
      <c r="G73" s="104"/>
      <c r="H73" s="104"/>
      <c r="I73" s="94"/>
      <c r="J73" s="94"/>
      <c r="K73" s="94"/>
      <c r="L73" s="94"/>
      <c r="N73" s="195"/>
      <c r="O73" s="195"/>
      <c r="P73" s="195"/>
      <c r="Q73" s="195"/>
      <c r="R73" s="195"/>
      <c r="S73" s="195"/>
      <c r="T73" s="195"/>
      <c r="U73" s="195"/>
      <c r="V73" s="195"/>
      <c r="W73" s="195"/>
    </row>
    <row r="74" spans="1:35" ht="18.75" customHeight="1">
      <c r="A74" s="1639" t="s">
        <v>260</v>
      </c>
      <c r="B74" s="1639"/>
      <c r="C74" s="1639"/>
      <c r="D74" s="1639"/>
      <c r="E74" s="1639"/>
      <c r="F74" s="1639"/>
      <c r="G74" s="1639"/>
      <c r="H74" s="1639"/>
      <c r="I74" s="1639"/>
      <c r="J74" s="1639"/>
      <c r="K74" s="1639"/>
      <c r="L74" s="1639"/>
      <c r="M74" s="1639"/>
      <c r="N74" s="212"/>
      <c r="O74"/>
      <c r="P74"/>
      <c r="Q74"/>
      <c r="R74"/>
      <c r="S74"/>
      <c r="T74"/>
      <c r="U74"/>
      <c r="V74"/>
      <c r="W74"/>
    </row>
    <row r="75" spans="1:35" customFormat="1" ht="27" customHeight="1">
      <c r="B75" s="1307" t="s">
        <v>261</v>
      </c>
      <c r="C75" s="1307"/>
      <c r="D75" s="1307"/>
      <c r="E75" s="1307"/>
      <c r="F75" s="1307"/>
      <c r="G75" s="1307"/>
      <c r="H75" s="1307"/>
      <c r="I75" s="1727" t="s">
        <v>262</v>
      </c>
      <c r="J75" s="1727"/>
      <c r="K75" s="1727"/>
      <c r="L75" s="1727"/>
      <c r="M75" s="1307" t="s">
        <v>263</v>
      </c>
      <c r="N75" s="1307"/>
      <c r="O75" s="1307"/>
      <c r="P75" s="1307"/>
      <c r="Q75" s="30"/>
      <c r="R75" s="30"/>
      <c r="S75" s="30"/>
      <c r="T75" s="30"/>
      <c r="X75" s="30"/>
      <c r="Y75" s="30"/>
      <c r="Z75" s="30"/>
      <c r="AA75" s="30"/>
      <c r="AB75" s="30"/>
      <c r="AC75" s="30"/>
      <c r="AD75" s="30"/>
      <c r="AE75" s="30"/>
    </row>
    <row r="76" spans="1:35" customFormat="1" ht="33.75" customHeight="1">
      <c r="B76" s="1738" t="s">
        <v>264</v>
      </c>
      <c r="C76" s="1739"/>
      <c r="D76" s="1739"/>
      <c r="E76" s="1739"/>
      <c r="F76" s="1739"/>
      <c r="G76" s="1739"/>
      <c r="H76" s="1739"/>
      <c r="I76" s="1664"/>
      <c r="J76" s="1664"/>
      <c r="K76" s="1664"/>
      <c r="L76" s="1664"/>
      <c r="M76" s="1665">
        <v>40000</v>
      </c>
      <c r="N76" s="1665"/>
      <c r="O76" s="1665"/>
      <c r="P76" s="1665"/>
      <c r="Q76" s="30"/>
      <c r="R76" s="30"/>
      <c r="S76" s="30"/>
      <c r="T76" s="30"/>
      <c r="X76" s="30"/>
      <c r="Y76" s="30"/>
      <c r="Z76" s="30"/>
      <c r="AA76" s="30"/>
      <c r="AB76" s="30"/>
      <c r="AC76" s="30"/>
      <c r="AD76" s="30"/>
      <c r="AE76" s="30"/>
    </row>
    <row r="77" spans="1:35" customFormat="1" ht="38.25" customHeight="1">
      <c r="B77" s="1738" t="s">
        <v>265</v>
      </c>
      <c r="C77" s="1739"/>
      <c r="D77" s="1739"/>
      <c r="E77" s="1739"/>
      <c r="F77" s="1739"/>
      <c r="G77" s="1739"/>
      <c r="H77" s="1739"/>
      <c r="I77" s="1664"/>
      <c r="J77" s="1664"/>
      <c r="K77" s="1664"/>
      <c r="L77" s="1664"/>
      <c r="M77" s="1665">
        <v>80000</v>
      </c>
      <c r="N77" s="1665"/>
      <c r="O77" s="1665"/>
      <c r="P77" s="1665"/>
      <c r="Q77" s="30"/>
      <c r="R77" s="30"/>
      <c r="S77" s="30"/>
      <c r="T77" s="30"/>
      <c r="X77" s="30"/>
      <c r="Y77" s="30"/>
      <c r="Z77" s="30"/>
      <c r="AA77" s="30"/>
      <c r="AB77" s="30"/>
      <c r="AC77" s="30"/>
      <c r="AD77" s="30"/>
      <c r="AE77" s="30"/>
    </row>
    <row r="78" spans="1:35" customFormat="1" ht="32.25" customHeight="1">
      <c r="B78" s="1739" t="s">
        <v>266</v>
      </c>
      <c r="C78" s="1739"/>
      <c r="D78" s="1739"/>
      <c r="E78" s="1739"/>
      <c r="F78" s="1739"/>
      <c r="G78" s="1739"/>
      <c r="H78" s="1739"/>
      <c r="I78" s="1664"/>
      <c r="J78" s="1664"/>
      <c r="K78" s="1664"/>
      <c r="L78" s="1664"/>
      <c r="M78" s="1665">
        <v>160000</v>
      </c>
      <c r="N78" s="1665"/>
      <c r="O78" s="1665"/>
      <c r="P78" s="1665"/>
      <c r="Q78" s="30"/>
      <c r="R78" s="30"/>
      <c r="S78" s="30"/>
      <c r="T78" s="30"/>
      <c r="X78" s="30"/>
      <c r="Y78" s="30"/>
      <c r="Z78" s="30"/>
      <c r="AA78" s="30"/>
      <c r="AB78" s="30"/>
      <c r="AC78" s="30"/>
      <c r="AD78" s="30"/>
      <c r="AE78" s="30"/>
    </row>
    <row r="79" spans="1:35" customFormat="1" ht="51.75" customHeight="1">
      <c r="B79" s="1143" t="s">
        <v>497</v>
      </c>
      <c r="C79" s="1143"/>
      <c r="D79" s="1143"/>
      <c r="E79" s="1143"/>
      <c r="F79" s="1143"/>
      <c r="G79" s="1143"/>
      <c r="H79" s="1143"/>
      <c r="I79" s="1143"/>
      <c r="J79" s="1143"/>
      <c r="K79" s="1143"/>
      <c r="L79" s="1143"/>
      <c r="M79" s="1143"/>
      <c r="N79" s="1143"/>
      <c r="O79" s="1143"/>
      <c r="P79" s="1143"/>
      <c r="Q79" s="1143"/>
      <c r="R79" s="1143"/>
      <c r="S79" s="1143"/>
      <c r="T79" s="1143"/>
      <c r="U79" s="1143"/>
      <c r="V79" s="1143"/>
    </row>
    <row r="80" spans="1:35" ht="33.75" customHeight="1">
      <c r="B80" s="1199" t="s">
        <v>267</v>
      </c>
      <c r="C80" s="1199"/>
      <c r="D80" s="1199"/>
      <c r="E80" s="1199"/>
      <c r="F80" s="1199"/>
      <c r="G80" s="1199"/>
      <c r="H80" s="1199"/>
      <c r="I80" s="1199"/>
      <c r="J80" s="1199"/>
      <c r="K80" s="1199"/>
      <c r="L80" s="1199"/>
      <c r="M80" s="1199"/>
      <c r="N80" s="1199"/>
      <c r="O80" s="1199"/>
      <c r="P80" s="1199"/>
      <c r="Q80" s="1199"/>
      <c r="R80" s="1199"/>
      <c r="S80" s="1199"/>
      <c r="T80" s="1199"/>
      <c r="U80" s="1199"/>
      <c r="V80" s="1199"/>
    </row>
    <row r="81" spans="1:23" ht="18.75" customHeight="1">
      <c r="A81" s="1639" t="s">
        <v>499</v>
      </c>
      <c r="B81" s="1639"/>
      <c r="C81" s="1639"/>
      <c r="D81" s="1639"/>
      <c r="E81" s="1639"/>
      <c r="F81" s="1639"/>
      <c r="G81" s="1639"/>
      <c r="H81" s="1639"/>
      <c r="I81" s="1639"/>
      <c r="J81" s="1639"/>
      <c r="K81" s="1639"/>
      <c r="L81" s="1639"/>
      <c r="M81" s="1639"/>
      <c r="N81" s="1639"/>
      <c r="O81" s="1639"/>
      <c r="P81" s="1639"/>
      <c r="Q81" s="1639"/>
      <c r="R81"/>
      <c r="S81"/>
      <c r="T81"/>
      <c r="U81"/>
      <c r="V81"/>
      <c r="W81"/>
    </row>
    <row r="82" spans="1:23" ht="21" customHeight="1">
      <c r="A82" s="83"/>
      <c r="B82" s="199" t="s">
        <v>237</v>
      </c>
      <c r="C82" s="67"/>
      <c r="D82" s="67"/>
      <c r="E82" s="67"/>
      <c r="G82" s="67"/>
      <c r="H82" s="67"/>
      <c r="I82" s="67"/>
      <c r="J82" s="67"/>
      <c r="K82" s="67"/>
      <c r="L82" s="67"/>
      <c r="P82" s="308"/>
      <c r="Q82" s="308"/>
      <c r="R82" s="308"/>
      <c r="S82" s="308"/>
      <c r="T82" s="308"/>
      <c r="U82" s="308"/>
      <c r="V82" s="308"/>
      <c r="W82" s="308"/>
    </row>
    <row r="83" spans="1:23" ht="36.6" customHeight="1">
      <c r="A83" s="83"/>
      <c r="B83" s="1587" t="s">
        <v>527</v>
      </c>
      <c r="C83" s="1588"/>
      <c r="D83" s="1588"/>
      <c r="E83" s="1588"/>
      <c r="F83" s="1588"/>
      <c r="G83" s="1588"/>
      <c r="H83" s="1588"/>
      <c r="I83" s="1588"/>
      <c r="J83" s="1588"/>
      <c r="K83" s="1588"/>
      <c r="L83" s="1588"/>
      <c r="M83" s="1588"/>
      <c r="N83" s="1588"/>
      <c r="O83" s="1588"/>
      <c r="P83" s="1588"/>
      <c r="Q83" s="1588"/>
      <c r="R83" s="1588"/>
      <c r="S83" s="1588"/>
      <c r="T83" s="1588"/>
      <c r="U83" s="1588"/>
      <c r="V83" s="1588"/>
      <c r="W83" s="308"/>
    </row>
    <row r="84" spans="1:23" ht="49.9" customHeight="1">
      <c r="A84" s="83"/>
      <c r="B84" s="1587" t="s">
        <v>528</v>
      </c>
      <c r="C84" s="1588"/>
      <c r="D84" s="1588"/>
      <c r="E84" s="1588"/>
      <c r="F84" s="1588"/>
      <c r="G84" s="1588"/>
      <c r="H84" s="1588"/>
      <c r="I84" s="1588"/>
      <c r="J84" s="1588"/>
      <c r="K84" s="1588"/>
      <c r="L84" s="1588"/>
      <c r="M84" s="1588"/>
      <c r="N84" s="1588"/>
      <c r="O84" s="1588"/>
      <c r="P84" s="1588"/>
      <c r="Q84" s="1588"/>
      <c r="R84" s="1588"/>
      <c r="S84" s="1588"/>
      <c r="T84" s="1588"/>
      <c r="U84" s="1588"/>
      <c r="V84" s="1588"/>
      <c r="W84" s="308"/>
    </row>
    <row r="85" spans="1:23" ht="18" customHeight="1">
      <c r="A85" s="83"/>
      <c r="B85" s="315"/>
      <c r="C85" s="316"/>
      <c r="D85" s="316"/>
      <c r="E85" s="316"/>
      <c r="F85" s="316"/>
      <c r="G85" s="316"/>
      <c r="H85" s="316"/>
      <c r="I85" s="316"/>
      <c r="J85" s="316"/>
      <c r="K85" s="316"/>
      <c r="L85" s="316"/>
      <c r="M85" s="316"/>
      <c r="N85" s="316"/>
      <c r="O85" s="316"/>
      <c r="P85" s="316"/>
      <c r="Q85" s="316"/>
      <c r="R85" s="316"/>
      <c r="S85" s="316"/>
      <c r="T85" s="316"/>
      <c r="U85" s="316"/>
      <c r="V85" s="316"/>
      <c r="W85" s="312"/>
    </row>
    <row r="86" spans="1:23" ht="18" customHeight="1">
      <c r="A86" s="83"/>
      <c r="B86" s="319" t="s">
        <v>508</v>
      </c>
      <c r="C86" s="316"/>
      <c r="D86" s="316"/>
      <c r="E86" s="316"/>
      <c r="F86" s="316"/>
      <c r="G86" s="316"/>
      <c r="H86" s="316"/>
      <c r="I86" s="316"/>
      <c r="J86" s="316"/>
      <c r="K86" s="316"/>
      <c r="L86" s="316"/>
      <c r="M86" s="316"/>
      <c r="N86" s="316"/>
      <c r="O86" s="316"/>
      <c r="P86" s="316"/>
      <c r="Q86" s="316"/>
      <c r="R86" s="316"/>
      <c r="S86" s="316"/>
      <c r="T86" s="316"/>
      <c r="U86" s="316"/>
      <c r="V86" s="312"/>
    </row>
    <row r="87" spans="1:23" ht="18" customHeight="1">
      <c r="A87" s="83"/>
      <c r="B87" s="1290" t="s">
        <v>519</v>
      </c>
      <c r="C87" s="1290"/>
      <c r="D87" s="1290"/>
      <c r="E87" s="1290"/>
      <c r="F87" s="1307" t="s">
        <v>520</v>
      </c>
      <c r="G87" s="1307"/>
      <c r="H87" s="1307"/>
      <c r="I87" s="320"/>
      <c r="J87" s="320"/>
      <c r="K87" s="320"/>
      <c r="L87" s="320"/>
      <c r="M87" s="320"/>
      <c r="N87" s="320"/>
      <c r="O87" s="320"/>
      <c r="P87" s="320"/>
      <c r="Q87" s="320"/>
      <c r="R87" s="320"/>
      <c r="S87" s="320"/>
      <c r="T87" s="320"/>
      <c r="U87" s="320"/>
      <c r="V87" s="317"/>
    </row>
    <row r="88" spans="1:23" ht="30" customHeight="1">
      <c r="A88" s="83"/>
      <c r="B88" s="1590"/>
      <c r="C88" s="1462"/>
      <c r="D88" s="1462"/>
      <c r="E88" s="318" t="s">
        <v>500</v>
      </c>
      <c r="F88" s="1544"/>
      <c r="G88" s="1589"/>
      <c r="H88" s="318" t="s">
        <v>500</v>
      </c>
      <c r="I88" s="320"/>
      <c r="J88" s="320"/>
      <c r="K88" s="320"/>
      <c r="L88" s="320"/>
      <c r="M88" s="320"/>
      <c r="N88" s="320"/>
      <c r="O88" s="320"/>
      <c r="P88" s="320"/>
      <c r="Q88" s="320"/>
      <c r="R88" s="320"/>
      <c r="S88" s="320"/>
      <c r="T88" s="320"/>
      <c r="U88" s="320"/>
      <c r="V88" s="317"/>
    </row>
    <row r="89" spans="1:23" ht="18" customHeight="1">
      <c r="A89" s="83"/>
      <c r="B89" s="319"/>
      <c r="C89" s="316"/>
      <c r="D89" s="316"/>
      <c r="E89" s="316"/>
      <c r="F89" s="316"/>
      <c r="G89" s="316"/>
      <c r="H89" s="316"/>
      <c r="I89" s="316"/>
      <c r="J89" s="316"/>
      <c r="K89" s="316"/>
      <c r="L89" s="316"/>
      <c r="M89" s="316"/>
      <c r="N89" s="316"/>
      <c r="O89" s="316"/>
      <c r="P89" s="316"/>
      <c r="Q89" s="316"/>
      <c r="R89" s="316"/>
      <c r="S89" s="316"/>
      <c r="T89" s="316"/>
      <c r="U89" s="316"/>
      <c r="V89" s="312"/>
    </row>
    <row r="90" spans="1:23" ht="18" customHeight="1">
      <c r="A90" s="83"/>
      <c r="B90" s="319" t="s">
        <v>502</v>
      </c>
      <c r="C90" s="339"/>
      <c r="D90" s="339"/>
      <c r="E90" s="339"/>
      <c r="F90" s="339"/>
      <c r="G90" s="339"/>
      <c r="H90" s="339"/>
      <c r="I90" s="339"/>
      <c r="J90" s="339"/>
      <c r="K90" s="339"/>
      <c r="L90" s="339"/>
      <c r="M90" s="339"/>
      <c r="N90" s="339"/>
      <c r="O90" s="339"/>
      <c r="P90" s="339"/>
      <c r="Q90" s="339"/>
      <c r="R90" s="339"/>
      <c r="S90" s="339"/>
      <c r="T90" s="339"/>
      <c r="U90" s="339"/>
      <c r="V90" s="338"/>
    </row>
    <row r="91" spans="1:23" ht="18" customHeight="1">
      <c r="A91" s="83"/>
      <c r="B91" s="1148" t="s">
        <v>503</v>
      </c>
      <c r="C91" s="1424"/>
      <c r="D91" s="1424"/>
      <c r="E91" s="1149"/>
      <c r="F91" s="1740" t="s">
        <v>505</v>
      </c>
      <c r="G91" s="1741"/>
      <c r="H91" s="1741"/>
      <c r="I91" s="1741"/>
      <c r="J91" s="1741"/>
      <c r="K91" s="1741"/>
      <c r="L91" s="1741"/>
      <c r="M91" s="1741"/>
      <c r="N91" s="1741"/>
      <c r="O91" s="1741"/>
      <c r="P91" s="1741"/>
      <c r="Q91" s="1741"/>
      <c r="R91" s="1741"/>
      <c r="S91" s="1741"/>
      <c r="T91" s="1741"/>
      <c r="U91" s="1742"/>
      <c r="V91" s="338"/>
    </row>
    <row r="92" spans="1:23" ht="34.15" customHeight="1">
      <c r="A92" s="83"/>
      <c r="B92" s="1585"/>
      <c r="C92" s="1586"/>
      <c r="D92" s="1586"/>
      <c r="E92" s="903" t="s">
        <v>85</v>
      </c>
      <c r="F92" s="1743"/>
      <c r="G92" s="1744"/>
      <c r="H92" s="1744"/>
      <c r="I92" s="1744"/>
      <c r="J92" s="1744"/>
      <c r="K92" s="1744"/>
      <c r="L92" s="1744"/>
      <c r="M92" s="1744"/>
      <c r="N92" s="1744"/>
      <c r="O92" s="1744"/>
      <c r="P92" s="1744"/>
      <c r="Q92" s="1744"/>
      <c r="R92" s="1744"/>
      <c r="S92" s="1744"/>
      <c r="T92" s="1744"/>
      <c r="U92" s="1745"/>
      <c r="V92" s="338"/>
    </row>
    <row r="93" spans="1:23" ht="34.15" customHeight="1">
      <c r="A93" s="83"/>
      <c r="B93" s="1643"/>
      <c r="C93" s="1644"/>
      <c r="D93" s="1644"/>
      <c r="E93" s="904" t="s">
        <v>85</v>
      </c>
      <c r="F93" s="1743"/>
      <c r="G93" s="1744"/>
      <c r="H93" s="1744"/>
      <c r="I93" s="1744"/>
      <c r="J93" s="1744"/>
      <c r="K93" s="1744"/>
      <c r="L93" s="1744"/>
      <c r="M93" s="1744"/>
      <c r="N93" s="1744"/>
      <c r="O93" s="1744"/>
      <c r="P93" s="1744"/>
      <c r="Q93" s="1744"/>
      <c r="R93" s="1744"/>
      <c r="S93" s="1744"/>
      <c r="T93" s="1744"/>
      <c r="U93" s="1745"/>
      <c r="V93" s="338"/>
    </row>
    <row r="94" spans="1:23" ht="34.15" customHeight="1">
      <c r="A94" s="83"/>
      <c r="B94" s="1643"/>
      <c r="C94" s="1644"/>
      <c r="D94" s="1644"/>
      <c r="E94" s="905" t="s">
        <v>85</v>
      </c>
      <c r="F94" s="1743"/>
      <c r="G94" s="1744"/>
      <c r="H94" s="1744"/>
      <c r="I94" s="1744"/>
      <c r="J94" s="1744"/>
      <c r="K94" s="1744"/>
      <c r="L94" s="1744"/>
      <c r="M94" s="1744"/>
      <c r="N94" s="1744"/>
      <c r="O94" s="1744"/>
      <c r="P94" s="1744"/>
      <c r="Q94" s="1744"/>
      <c r="R94" s="1744"/>
      <c r="S94" s="1744"/>
      <c r="T94" s="1744"/>
      <c r="U94" s="1745"/>
      <c r="V94" s="338"/>
    </row>
    <row r="95" spans="1:23" ht="34.15" customHeight="1">
      <c r="A95" s="83"/>
      <c r="B95" s="1643"/>
      <c r="C95" s="1644"/>
      <c r="D95" s="1644"/>
      <c r="E95" s="904" t="s">
        <v>85</v>
      </c>
      <c r="F95" s="1743"/>
      <c r="G95" s="1744"/>
      <c r="H95" s="1744"/>
      <c r="I95" s="1744"/>
      <c r="J95" s="1744"/>
      <c r="K95" s="1744"/>
      <c r="L95" s="1744"/>
      <c r="M95" s="1744"/>
      <c r="N95" s="1744"/>
      <c r="O95" s="1744"/>
      <c r="P95" s="1744"/>
      <c r="Q95" s="1744"/>
      <c r="R95" s="1744"/>
      <c r="S95" s="1744"/>
      <c r="T95" s="1744"/>
      <c r="U95" s="1745"/>
      <c r="V95" s="338"/>
    </row>
    <row r="96" spans="1:23" ht="34.15" customHeight="1">
      <c r="A96" s="83"/>
      <c r="B96" s="1643"/>
      <c r="C96" s="1644"/>
      <c r="D96" s="1644"/>
      <c r="E96" s="906" t="s">
        <v>85</v>
      </c>
      <c r="F96" s="1743"/>
      <c r="G96" s="1744"/>
      <c r="H96" s="1744"/>
      <c r="I96" s="1744"/>
      <c r="J96" s="1744"/>
      <c r="K96" s="1744"/>
      <c r="L96" s="1744"/>
      <c r="M96" s="1744"/>
      <c r="N96" s="1744"/>
      <c r="O96" s="1744"/>
      <c r="P96" s="1744"/>
      <c r="Q96" s="1744"/>
      <c r="R96" s="1744"/>
      <c r="S96" s="1744"/>
      <c r="T96" s="1744"/>
      <c r="U96" s="1745"/>
      <c r="V96" s="338"/>
    </row>
    <row r="97" spans="1:36" ht="18" customHeight="1">
      <c r="A97" s="83"/>
      <c r="B97" s="319"/>
      <c r="C97" s="339"/>
      <c r="D97" s="339"/>
      <c r="E97" s="339"/>
      <c r="F97" s="339"/>
      <c r="G97" s="339"/>
      <c r="H97" s="339"/>
      <c r="I97" s="339"/>
      <c r="J97" s="339"/>
      <c r="K97" s="339"/>
      <c r="L97" s="339"/>
      <c r="M97" s="339"/>
      <c r="N97" s="339"/>
      <c r="O97" s="339"/>
      <c r="P97" s="339"/>
      <c r="Q97" s="339"/>
      <c r="R97" s="339"/>
      <c r="S97" s="339"/>
      <c r="T97" s="339"/>
      <c r="U97" s="339"/>
      <c r="V97" s="338"/>
    </row>
    <row r="98" spans="1:36" ht="18" customHeight="1">
      <c r="A98" s="83"/>
      <c r="B98" s="319" t="s">
        <v>509</v>
      </c>
      <c r="C98" s="316"/>
      <c r="D98" s="316"/>
      <c r="E98" s="316"/>
      <c r="F98" s="316"/>
      <c r="G98" s="316"/>
      <c r="H98" s="316"/>
      <c r="P98" s="316"/>
      <c r="Q98" s="316"/>
      <c r="R98" s="316"/>
      <c r="S98" s="316"/>
      <c r="T98" s="316"/>
      <c r="U98" s="316"/>
      <c r="V98" s="316"/>
      <c r="W98" s="312"/>
    </row>
    <row r="99" spans="1:36" s="57" customFormat="1" ht="10.15" customHeight="1">
      <c r="A99" s="14"/>
      <c r="B99" s="1307" t="s">
        <v>63</v>
      </c>
      <c r="C99" s="1324" t="s">
        <v>498</v>
      </c>
      <c r="D99" s="1324"/>
      <c r="E99" s="1324"/>
      <c r="F99" s="1607"/>
      <c r="G99" s="1606"/>
      <c r="H99" s="1606"/>
      <c r="I99" s="1242"/>
      <c r="J99" s="1307" t="s">
        <v>65</v>
      </c>
      <c r="K99" s="1307"/>
      <c r="L99" s="1307"/>
      <c r="M99" s="1307"/>
      <c r="N99" s="1307"/>
      <c r="O99" s="1307" t="s">
        <v>504</v>
      </c>
      <c r="P99" s="1307"/>
      <c r="Q99" s="1307"/>
      <c r="R99" s="1307"/>
      <c r="S99" s="1501" t="s">
        <v>513</v>
      </c>
      <c r="T99" s="1564"/>
      <c r="U99" s="1564"/>
      <c r="V99" s="1565"/>
      <c r="W99" s="309"/>
      <c r="X99" s="309"/>
      <c r="Y99" s="309"/>
      <c r="AB99" s="191"/>
      <c r="AC99" s="310"/>
      <c r="AD99" s="310"/>
      <c r="AE99" s="310"/>
      <c r="AF99" s="310"/>
      <c r="AG99" s="193"/>
      <c r="AH99" s="193"/>
      <c r="AI99" s="193"/>
      <c r="AJ99" s="193"/>
    </row>
    <row r="100" spans="1:36" s="57" customFormat="1" ht="37.9" customHeight="1">
      <c r="A100" s="14"/>
      <c r="B100" s="1307"/>
      <c r="C100" s="1324"/>
      <c r="D100" s="1324"/>
      <c r="E100" s="1324"/>
      <c r="F100" s="1324"/>
      <c r="G100" s="1607" t="s">
        <v>507</v>
      </c>
      <c r="H100" s="1608"/>
      <c r="I100" s="1609"/>
      <c r="J100" s="1307"/>
      <c r="K100" s="1307"/>
      <c r="L100" s="1307"/>
      <c r="M100" s="1307"/>
      <c r="N100" s="1307"/>
      <c r="O100" s="1307"/>
      <c r="P100" s="1307"/>
      <c r="Q100" s="1307"/>
      <c r="R100" s="1307"/>
      <c r="S100" s="1439"/>
      <c r="T100" s="1566"/>
      <c r="U100" s="1566"/>
      <c r="V100" s="1440"/>
      <c r="W100" s="309"/>
      <c r="X100" s="309"/>
      <c r="Y100" s="309"/>
      <c r="AB100" s="191"/>
      <c r="AC100" s="310"/>
      <c r="AD100" s="310"/>
      <c r="AE100" s="310"/>
      <c r="AF100" s="310"/>
      <c r="AG100" s="193"/>
      <c r="AH100" s="193"/>
      <c r="AI100" s="193"/>
      <c r="AJ100" s="193"/>
    </row>
    <row r="101" spans="1:36" s="57" customFormat="1" ht="18.600000000000001" customHeight="1">
      <c r="A101" s="14"/>
      <c r="B101" s="1316" t="s">
        <v>34</v>
      </c>
      <c r="C101" s="1633"/>
      <c r="D101" s="1634"/>
      <c r="E101" s="1634"/>
      <c r="F101" s="1635"/>
      <c r="G101" s="1633"/>
      <c r="H101" s="1634"/>
      <c r="I101" s="1635"/>
      <c r="J101" s="1629"/>
      <c r="K101" s="1629"/>
      <c r="L101" s="1630"/>
      <c r="M101" s="1631" t="s">
        <v>68</v>
      </c>
      <c r="N101" s="1632"/>
      <c r="O101" s="1628">
        <f>C101*J101/10</f>
        <v>0</v>
      </c>
      <c r="P101" s="1628"/>
      <c r="Q101" s="1628"/>
      <c r="R101" s="1628"/>
      <c r="S101" s="1567">
        <f>IF(G101&gt;0,G101/C101,0)</f>
        <v>0</v>
      </c>
      <c r="T101" s="1568"/>
      <c r="U101" s="1568"/>
      <c r="V101" s="1569"/>
      <c r="W101" s="309"/>
      <c r="X101" s="309"/>
      <c r="Y101" s="309"/>
      <c r="AB101" s="311"/>
      <c r="AC101" s="311"/>
      <c r="AD101" s="311"/>
      <c r="AE101" s="311"/>
      <c r="AF101" s="311"/>
      <c r="AG101" s="311"/>
      <c r="AH101" s="311"/>
      <c r="AI101" s="311"/>
      <c r="AJ101" s="311"/>
    </row>
    <row r="102" spans="1:36" s="57" customFormat="1" ht="18.600000000000001" customHeight="1">
      <c r="A102" s="14"/>
      <c r="B102" s="1317"/>
      <c r="C102" s="1636"/>
      <c r="D102" s="1637"/>
      <c r="E102" s="1637"/>
      <c r="F102" s="1638"/>
      <c r="G102" s="1636"/>
      <c r="H102" s="1637"/>
      <c r="I102" s="1638"/>
      <c r="J102" s="1629"/>
      <c r="K102" s="1629"/>
      <c r="L102" s="1630"/>
      <c r="M102" s="1631"/>
      <c r="N102" s="1632"/>
      <c r="O102" s="1628"/>
      <c r="P102" s="1628"/>
      <c r="Q102" s="1628"/>
      <c r="R102" s="1628"/>
      <c r="S102" s="1570"/>
      <c r="T102" s="1571"/>
      <c r="U102" s="1571"/>
      <c r="V102" s="1572"/>
      <c r="W102" s="314"/>
      <c r="X102" s="314"/>
      <c r="Y102" s="314"/>
      <c r="AB102" s="313"/>
      <c r="AC102" s="313"/>
      <c r="AD102" s="313"/>
      <c r="AE102" s="313"/>
      <c r="AF102" s="313"/>
      <c r="AG102" s="313"/>
      <c r="AH102" s="313"/>
      <c r="AI102" s="313"/>
      <c r="AJ102" s="313"/>
    </row>
    <row r="103" spans="1:36" s="57" customFormat="1" ht="18.600000000000001" customHeight="1">
      <c r="A103" s="14"/>
      <c r="B103" s="1591" t="s">
        <v>535</v>
      </c>
      <c r="C103" s="1591"/>
      <c r="D103" s="1591"/>
      <c r="E103" s="1591"/>
      <c r="F103" s="1591"/>
      <c r="G103" s="1591"/>
      <c r="H103" s="1591"/>
      <c r="I103" s="1591"/>
      <c r="J103" s="1591"/>
      <c r="K103" s="1591"/>
      <c r="L103" s="1591"/>
      <c r="M103" s="1591"/>
      <c r="N103" s="1591"/>
      <c r="O103" s="1591"/>
      <c r="P103" s="1591"/>
      <c r="Q103" s="1591"/>
      <c r="R103" s="1591"/>
      <c r="S103" s="1591"/>
      <c r="T103" s="1591"/>
      <c r="U103" s="1591"/>
      <c r="V103" s="1591"/>
      <c r="W103" s="345"/>
      <c r="X103" s="345"/>
      <c r="Y103" s="345"/>
      <c r="AB103" s="344"/>
      <c r="AC103" s="344"/>
      <c r="AD103" s="344"/>
      <c r="AE103" s="344"/>
      <c r="AF103" s="344"/>
      <c r="AG103" s="344"/>
      <c r="AH103" s="344"/>
      <c r="AI103" s="344"/>
      <c r="AJ103" s="344"/>
    </row>
    <row r="105" spans="1:36" ht="18" customHeight="1">
      <c r="B105" s="30" t="s">
        <v>529</v>
      </c>
    </row>
    <row r="106" spans="1:36" ht="18" customHeight="1">
      <c r="B106" s="1501" t="s">
        <v>512</v>
      </c>
      <c r="C106" s="1564"/>
      <c r="D106" s="1564"/>
      <c r="E106" s="1564"/>
      <c r="F106" s="1565"/>
      <c r="G106" s="1602" t="s">
        <v>514</v>
      </c>
      <c r="H106" s="1603"/>
      <c r="I106" s="1603"/>
      <c r="J106" s="1603"/>
      <c r="K106" s="1606"/>
      <c r="L106" s="1606"/>
      <c r="M106" s="1606"/>
      <c r="N106" s="1242"/>
      <c r="O106" s="1501" t="s">
        <v>513</v>
      </c>
      <c r="P106" s="1564"/>
      <c r="Q106" s="1564"/>
      <c r="R106" s="1565"/>
      <c r="S106" s="1501" t="s">
        <v>197</v>
      </c>
      <c r="T106" s="1564"/>
      <c r="U106" s="1564"/>
      <c r="V106" s="1565"/>
    </row>
    <row r="107" spans="1:36" ht="18" customHeight="1">
      <c r="B107" s="1439"/>
      <c r="C107" s="1566"/>
      <c r="D107" s="1566"/>
      <c r="E107" s="1566"/>
      <c r="F107" s="1440"/>
      <c r="G107" s="1604"/>
      <c r="H107" s="1605"/>
      <c r="I107" s="1605"/>
      <c r="J107" s="1605"/>
      <c r="K107" s="1607" t="s">
        <v>507</v>
      </c>
      <c r="L107" s="1608"/>
      <c r="M107" s="1608"/>
      <c r="N107" s="1609"/>
      <c r="O107" s="1439"/>
      <c r="P107" s="1566"/>
      <c r="Q107" s="1566"/>
      <c r="R107" s="1440"/>
      <c r="S107" s="1439"/>
      <c r="T107" s="1566"/>
      <c r="U107" s="1566"/>
      <c r="V107" s="1440"/>
    </row>
    <row r="108" spans="1:36" ht="18" customHeight="1">
      <c r="B108" s="1598"/>
      <c r="C108" s="1599"/>
      <c r="D108" s="1599"/>
      <c r="E108" s="1599"/>
      <c r="F108" s="1600"/>
      <c r="G108" s="1573"/>
      <c r="H108" s="1574"/>
      <c r="I108" s="1574"/>
      <c r="J108" s="1577" t="s">
        <v>1014</v>
      </c>
      <c r="K108" s="1579"/>
      <c r="L108" s="1580"/>
      <c r="M108" s="1580"/>
      <c r="N108" s="1583" t="s">
        <v>1014</v>
      </c>
      <c r="O108" s="1567">
        <f>IF(K108&gt;0,K108/G108,0)</f>
        <v>0</v>
      </c>
      <c r="P108" s="1568"/>
      <c r="Q108" s="1568"/>
      <c r="R108" s="1569"/>
      <c r="S108" s="1592"/>
      <c r="T108" s="1593"/>
      <c r="U108" s="1593"/>
      <c r="V108" s="1594"/>
    </row>
    <row r="109" spans="1:36" ht="18" customHeight="1">
      <c r="B109" s="1550"/>
      <c r="C109" s="1601"/>
      <c r="D109" s="1601"/>
      <c r="E109" s="1601"/>
      <c r="F109" s="1551"/>
      <c r="G109" s="1575"/>
      <c r="H109" s="1576"/>
      <c r="I109" s="1576"/>
      <c r="J109" s="1578"/>
      <c r="K109" s="1581"/>
      <c r="L109" s="1582"/>
      <c r="M109" s="1582"/>
      <c r="N109" s="1584"/>
      <c r="O109" s="1570"/>
      <c r="P109" s="1571"/>
      <c r="Q109" s="1571"/>
      <c r="R109" s="1572"/>
      <c r="S109" s="1595"/>
      <c r="T109" s="1596"/>
      <c r="U109" s="1596"/>
      <c r="V109" s="1597"/>
    </row>
    <row r="110" spans="1:36" ht="18" customHeight="1">
      <c r="B110" s="1598"/>
      <c r="C110" s="1599"/>
      <c r="D110" s="1599"/>
      <c r="E110" s="1599"/>
      <c r="F110" s="1600"/>
      <c r="G110" s="1573"/>
      <c r="H110" s="1574"/>
      <c r="I110" s="1574"/>
      <c r="J110" s="1577" t="s">
        <v>1014</v>
      </c>
      <c r="K110" s="1579"/>
      <c r="L110" s="1580"/>
      <c r="M110" s="1580"/>
      <c r="N110" s="1583" t="s">
        <v>1014</v>
      </c>
      <c r="O110" s="1567">
        <f t="shared" ref="O110" si="3">IF(K110&gt;0,K110/G110,0)</f>
        <v>0</v>
      </c>
      <c r="P110" s="1568"/>
      <c r="Q110" s="1568"/>
      <c r="R110" s="1569"/>
      <c r="S110" s="1592"/>
      <c r="T110" s="1593"/>
      <c r="U110" s="1593"/>
      <c r="V110" s="1594"/>
    </row>
    <row r="111" spans="1:36" ht="18" customHeight="1">
      <c r="B111" s="1550"/>
      <c r="C111" s="1601"/>
      <c r="D111" s="1601"/>
      <c r="E111" s="1601"/>
      <c r="F111" s="1551"/>
      <c r="G111" s="1575"/>
      <c r="H111" s="1576"/>
      <c r="I111" s="1576"/>
      <c r="J111" s="1578"/>
      <c r="K111" s="1581"/>
      <c r="L111" s="1582"/>
      <c r="M111" s="1582"/>
      <c r="N111" s="1584"/>
      <c r="O111" s="1570"/>
      <c r="P111" s="1571"/>
      <c r="Q111" s="1571"/>
      <c r="R111" s="1572"/>
      <c r="S111" s="1595"/>
      <c r="T111" s="1596"/>
      <c r="U111" s="1596"/>
      <c r="V111" s="1597"/>
    </row>
    <row r="112" spans="1:36" ht="18" customHeight="1">
      <c r="B112" s="1598"/>
      <c r="C112" s="1599"/>
      <c r="D112" s="1599"/>
      <c r="E112" s="1599"/>
      <c r="F112" s="1600"/>
      <c r="G112" s="1573"/>
      <c r="H112" s="1574"/>
      <c r="I112" s="1574"/>
      <c r="J112" s="1577" t="s">
        <v>1014</v>
      </c>
      <c r="K112" s="1579"/>
      <c r="L112" s="1580"/>
      <c r="M112" s="1580"/>
      <c r="N112" s="1583" t="s">
        <v>1014</v>
      </c>
      <c r="O112" s="1567">
        <f t="shared" ref="O112" si="4">IF(K112&gt;0,K112/G112,0)</f>
        <v>0</v>
      </c>
      <c r="P112" s="1568"/>
      <c r="Q112" s="1568"/>
      <c r="R112" s="1569"/>
      <c r="S112" s="1592"/>
      <c r="T112" s="1593"/>
      <c r="U112" s="1593"/>
      <c r="V112" s="1594"/>
    </row>
    <row r="113" spans="2:22" ht="18" customHeight="1">
      <c r="B113" s="1550"/>
      <c r="C113" s="1601"/>
      <c r="D113" s="1601"/>
      <c r="E113" s="1601"/>
      <c r="F113" s="1551"/>
      <c r="G113" s="1575"/>
      <c r="H113" s="1576"/>
      <c r="I113" s="1576"/>
      <c r="J113" s="1578"/>
      <c r="K113" s="1581"/>
      <c r="L113" s="1582"/>
      <c r="M113" s="1582"/>
      <c r="N113" s="1584"/>
      <c r="O113" s="1570"/>
      <c r="P113" s="1571"/>
      <c r="Q113" s="1571"/>
      <c r="R113" s="1572"/>
      <c r="S113" s="1595"/>
      <c r="T113" s="1596"/>
      <c r="U113" s="1596"/>
      <c r="V113" s="1597"/>
    </row>
    <row r="114" spans="2:22" ht="18" customHeight="1">
      <c r="B114" s="1598"/>
      <c r="C114" s="1599"/>
      <c r="D114" s="1599"/>
      <c r="E114" s="1599"/>
      <c r="F114" s="1600"/>
      <c r="G114" s="1573"/>
      <c r="H114" s="1574"/>
      <c r="I114" s="1574"/>
      <c r="J114" s="1577" t="s">
        <v>1014</v>
      </c>
      <c r="K114" s="1579"/>
      <c r="L114" s="1580"/>
      <c r="M114" s="1580"/>
      <c r="N114" s="1583" t="s">
        <v>1014</v>
      </c>
      <c r="O114" s="1567">
        <f t="shared" ref="O114" si="5">IF(K114&gt;0,K114/G114,0)</f>
        <v>0</v>
      </c>
      <c r="P114" s="1568"/>
      <c r="Q114" s="1568"/>
      <c r="R114" s="1569"/>
      <c r="S114" s="1592"/>
      <c r="T114" s="1593"/>
      <c r="U114" s="1593"/>
      <c r="V114" s="1594"/>
    </row>
    <row r="115" spans="2:22" ht="18" customHeight="1">
      <c r="B115" s="1550"/>
      <c r="C115" s="1601"/>
      <c r="D115" s="1601"/>
      <c r="E115" s="1601"/>
      <c r="F115" s="1551"/>
      <c r="G115" s="1575"/>
      <c r="H115" s="1576"/>
      <c r="I115" s="1576"/>
      <c r="J115" s="1578"/>
      <c r="K115" s="1581"/>
      <c r="L115" s="1582"/>
      <c r="M115" s="1582"/>
      <c r="N115" s="1584"/>
      <c r="O115" s="1570"/>
      <c r="P115" s="1571"/>
      <c r="Q115" s="1571"/>
      <c r="R115" s="1572"/>
      <c r="S115" s="1595"/>
      <c r="T115" s="1596"/>
      <c r="U115" s="1596"/>
      <c r="V115" s="1597"/>
    </row>
    <row r="117" spans="2:22" ht="18" customHeight="1">
      <c r="B117" s="30" t="s">
        <v>506</v>
      </c>
    </row>
    <row r="118" spans="2:22" ht="18" customHeight="1">
      <c r="C118" s="30" t="s">
        <v>521</v>
      </c>
    </row>
    <row r="119" spans="2:22" ht="18" customHeight="1">
      <c r="B119" s="57" t="s">
        <v>522</v>
      </c>
    </row>
  </sheetData>
  <sheetProtection sheet="1" objects="1" scenarios="1"/>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8:E8 C10:E10 C32:E32 C34:E34 C36:E36 C6:E6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K110 C65:E65 C67:E67 C69:E69 K112 K114 C11:E11 C7:E7 C9:E9 C37:E37 C33:E33 C35:E35 K108 G101 J101 C101">
      <formula1>0</formula1>
    </dataValidation>
    <dataValidation type="list" allowBlank="1" showInputMessage="1" showErrorMessage="1" sqref="I76:L78 M44 L22:U28">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c r="B1" s="30" t="s">
        <v>268</v>
      </c>
    </row>
    <row r="2" spans="2:8" ht="22.5">
      <c r="B2" s="213" t="s">
        <v>269</v>
      </c>
      <c r="C2" s="214"/>
      <c r="D2" s="214"/>
      <c r="E2" s="214"/>
      <c r="F2" s="214"/>
      <c r="G2" s="214"/>
      <c r="H2" s="215" t="s">
        <v>270</v>
      </c>
    </row>
    <row r="3" spans="2:8" s="6" customFormat="1" ht="24" customHeight="1">
      <c r="B3" s="831" t="str">
        <f>'様式第1-1号'!C18</f>
        <v>■</v>
      </c>
      <c r="C3" s="6" t="s">
        <v>271</v>
      </c>
      <c r="D3" s="832" t="str">
        <f>'様式第1-1号'!C19</f>
        <v>□</v>
      </c>
      <c r="E3" s="6" t="s">
        <v>272</v>
      </c>
      <c r="F3" s="832" t="str">
        <f>'様式第1-1号'!C20</f>
        <v>□</v>
      </c>
      <c r="G3" s="6" t="s">
        <v>273</v>
      </c>
      <c r="H3" s="833" t="str">
        <f>'はじめに（PC）'!D4&amp;""</f>
        <v/>
      </c>
    </row>
    <row r="4" spans="2:8" s="220" customFormat="1" ht="14.25" customHeight="1">
      <c r="B4" s="216"/>
      <c r="C4" s="217"/>
      <c r="D4" s="218"/>
      <c r="E4" s="217"/>
      <c r="F4" s="218"/>
      <c r="G4" s="217"/>
      <c r="H4" s="219"/>
    </row>
    <row r="5" spans="2:8">
      <c r="B5" s="221"/>
      <c r="C5" s="222"/>
      <c r="D5" s="223"/>
      <c r="E5" s="223"/>
      <c r="F5" s="223"/>
      <c r="G5" s="223"/>
      <c r="H5" s="224"/>
    </row>
    <row r="6" spans="2:8">
      <c r="B6" s="221"/>
      <c r="C6" s="225"/>
      <c r="D6" s="67"/>
      <c r="E6" s="67"/>
      <c r="F6" s="67"/>
      <c r="G6" s="67"/>
      <c r="H6" s="221"/>
    </row>
    <row r="7" spans="2:8">
      <c r="B7" s="221"/>
      <c r="C7" s="225"/>
      <c r="D7" s="67"/>
      <c r="E7" s="67"/>
      <c r="F7" s="67"/>
      <c r="G7" s="67"/>
      <c r="H7" s="221"/>
    </row>
    <row r="8" spans="2:8">
      <c r="B8" s="221"/>
      <c r="C8" s="225"/>
      <c r="D8" s="67"/>
      <c r="E8" s="67"/>
      <c r="F8" s="67"/>
      <c r="G8" s="67"/>
      <c r="H8" s="221"/>
    </row>
    <row r="9" spans="2:8">
      <c r="B9" s="221"/>
      <c r="C9" s="225"/>
      <c r="D9" s="67"/>
      <c r="E9" s="67"/>
      <c r="F9" s="67"/>
      <c r="G9" s="67"/>
      <c r="H9" s="221"/>
    </row>
    <row r="10" spans="2:8">
      <c r="B10" s="221"/>
      <c r="C10" s="225"/>
      <c r="D10" s="67"/>
      <c r="E10" s="67"/>
      <c r="F10" s="67"/>
      <c r="G10" s="67"/>
      <c r="H10" s="221"/>
    </row>
    <row r="11" spans="2:8">
      <c r="B11" s="221"/>
      <c r="C11" s="225"/>
      <c r="D11" s="67"/>
      <c r="E11" s="67"/>
      <c r="F11" s="67"/>
      <c r="G11" s="67"/>
      <c r="H11" s="221"/>
    </row>
    <row r="12" spans="2:8">
      <c r="B12" s="221"/>
      <c r="C12" s="225"/>
      <c r="D12" s="67"/>
      <c r="E12" s="67"/>
      <c r="F12" s="67"/>
      <c r="G12" s="67"/>
      <c r="H12" s="221"/>
    </row>
    <row r="13" spans="2:8">
      <c r="B13" s="221"/>
      <c r="C13" s="225"/>
      <c r="D13" s="67"/>
      <c r="E13" s="67"/>
      <c r="F13" s="67"/>
      <c r="G13" s="67"/>
      <c r="H13" s="221"/>
    </row>
    <row r="14" spans="2:8">
      <c r="B14" s="221"/>
      <c r="C14" s="225"/>
      <c r="D14" s="67"/>
      <c r="E14" s="67"/>
      <c r="F14" s="67"/>
      <c r="G14" s="67"/>
      <c r="H14" s="221"/>
    </row>
    <row r="15" spans="2:8">
      <c r="B15" s="221"/>
      <c r="C15" s="225"/>
      <c r="D15" s="67"/>
      <c r="E15" s="67"/>
      <c r="F15" s="67"/>
      <c r="G15" s="67"/>
      <c r="H15" s="221"/>
    </row>
    <row r="16" spans="2:8">
      <c r="B16" s="221"/>
      <c r="C16" s="225"/>
      <c r="D16" s="67"/>
      <c r="E16" s="67"/>
      <c r="F16" s="67"/>
      <c r="G16" s="67"/>
      <c r="H16" s="221"/>
    </row>
    <row r="17" spans="2:8">
      <c r="B17" s="221"/>
      <c r="C17" s="225"/>
      <c r="D17" s="67"/>
      <c r="E17" s="67"/>
      <c r="F17" s="67"/>
      <c r="G17" s="67"/>
      <c r="H17" s="221"/>
    </row>
    <row r="18" spans="2:8">
      <c r="B18" s="221"/>
      <c r="C18" s="225"/>
      <c r="D18" s="67"/>
      <c r="E18" s="67"/>
      <c r="F18" s="67"/>
      <c r="G18" s="67"/>
      <c r="H18" s="221"/>
    </row>
    <row r="19" spans="2:8">
      <c r="B19" s="221"/>
      <c r="C19" s="225"/>
      <c r="D19" s="67"/>
      <c r="E19" s="67"/>
      <c r="F19" s="67"/>
      <c r="G19" s="67"/>
      <c r="H19" s="221"/>
    </row>
    <row r="20" spans="2:8">
      <c r="B20" s="221"/>
      <c r="C20" s="225"/>
      <c r="D20" s="67"/>
      <c r="E20" s="67"/>
      <c r="F20" s="67"/>
      <c r="G20" s="67"/>
      <c r="H20" s="221"/>
    </row>
    <row r="21" spans="2:8">
      <c r="B21" s="221"/>
      <c r="C21" s="225"/>
      <c r="D21" s="67"/>
      <c r="E21" s="67"/>
      <c r="F21" s="67"/>
      <c r="G21" s="67"/>
      <c r="H21" s="221"/>
    </row>
    <row r="22" spans="2:8">
      <c r="B22" s="221"/>
      <c r="C22" s="225"/>
      <c r="D22" s="67"/>
      <c r="E22" s="67"/>
      <c r="F22" s="67"/>
      <c r="G22" s="67"/>
      <c r="H22" s="221"/>
    </row>
    <row r="23" spans="2:8">
      <c r="B23" s="221"/>
      <c r="C23" s="225"/>
      <c r="D23" s="67"/>
      <c r="E23" s="67"/>
      <c r="F23" s="67"/>
      <c r="G23" s="67"/>
      <c r="H23" s="221"/>
    </row>
    <row r="24" spans="2:8">
      <c r="B24" s="221"/>
      <c r="C24" s="225"/>
      <c r="D24" s="67"/>
      <c r="E24" s="67"/>
      <c r="F24" s="67"/>
      <c r="G24" s="67"/>
      <c r="H24" s="221"/>
    </row>
    <row r="25" spans="2:8">
      <c r="B25" s="221"/>
      <c r="C25" s="225"/>
      <c r="D25" s="67"/>
      <c r="E25" s="67"/>
      <c r="F25" s="67"/>
      <c r="G25" s="67"/>
      <c r="H25" s="221"/>
    </row>
    <row r="26" spans="2:8">
      <c r="B26" s="221"/>
      <c r="C26" s="225"/>
      <c r="D26" s="67"/>
      <c r="E26" s="67"/>
      <c r="F26" s="67"/>
      <c r="G26" s="67"/>
      <c r="H26" s="221"/>
    </row>
    <row r="27" spans="2:8">
      <c r="B27" s="221"/>
      <c r="C27" s="225"/>
      <c r="D27" s="67"/>
      <c r="E27" s="67"/>
      <c r="F27" s="67"/>
      <c r="G27" s="67"/>
      <c r="H27" s="221"/>
    </row>
    <row r="28" spans="2:8">
      <c r="B28" s="221"/>
      <c r="C28" s="225"/>
      <c r="D28" s="67"/>
      <c r="E28" s="67"/>
      <c r="F28" s="67"/>
      <c r="G28" s="67"/>
      <c r="H28" s="221"/>
    </row>
    <row r="29" spans="2:8">
      <c r="B29" s="221"/>
      <c r="C29" s="225"/>
      <c r="D29" s="67"/>
      <c r="E29" s="67"/>
      <c r="F29" s="67"/>
      <c r="G29" s="67"/>
      <c r="H29" s="221"/>
    </row>
    <row r="30" spans="2:8">
      <c r="B30" s="221"/>
      <c r="C30" s="225"/>
      <c r="D30" s="67"/>
      <c r="E30" s="67"/>
      <c r="F30" s="67"/>
      <c r="G30" s="67"/>
      <c r="H30" s="221"/>
    </row>
    <row r="31" spans="2:8">
      <c r="B31" s="221"/>
      <c r="C31" s="226"/>
      <c r="D31" s="84"/>
      <c r="E31" s="84"/>
      <c r="F31" s="84"/>
      <c r="G31" s="84"/>
      <c r="H31" s="227"/>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heetViews>
  <sheetFormatPr defaultColWidth="4.875" defaultRowHeight="18.75"/>
  <cols>
    <col min="1" max="1" width="2.25" style="321" customWidth="1"/>
    <col min="2" max="2" width="4.125" style="321" customWidth="1"/>
    <col min="3" max="3" width="26.875" style="321" customWidth="1"/>
    <col min="4" max="4" width="14" style="321" customWidth="1"/>
    <col min="5" max="5" width="7.375" style="321" customWidth="1"/>
    <col min="6" max="6" width="4.875" style="321" customWidth="1"/>
    <col min="7" max="7" width="29.5" style="321" customWidth="1"/>
    <col min="8" max="8" width="14" style="321" customWidth="1"/>
    <col min="9" max="9" width="7.375" style="321" customWidth="1"/>
    <col min="10" max="10" width="31.375" style="321" customWidth="1"/>
    <col min="11" max="11" width="3.125" style="321" customWidth="1"/>
    <col min="12" max="249" width="9" style="321" customWidth="1"/>
    <col min="250" max="250" width="2.25" style="321" customWidth="1"/>
    <col min="251" max="251" width="4.875" style="321" customWidth="1"/>
    <col min="252" max="252" width="25.875" style="321" customWidth="1"/>
    <col min="253" max="253" width="4.875" style="321" customWidth="1"/>
    <col min="254" max="254" width="25.875" style="321" customWidth="1"/>
    <col min="255" max="255" width="4.875" style="321" customWidth="1"/>
    <col min="256" max="256" width="25.875" style="321" customWidth="1"/>
    <col min="257" max="16384" width="4.875" style="321"/>
  </cols>
  <sheetData>
    <row r="1" spans="2:10">
      <c r="B1" s="321" t="s">
        <v>518</v>
      </c>
    </row>
    <row r="2" spans="2:10" ht="22.5">
      <c r="B2" s="335" t="s">
        <v>510</v>
      </c>
      <c r="C2" s="333"/>
      <c r="D2" s="333"/>
      <c r="E2" s="333"/>
      <c r="F2" s="333"/>
      <c r="G2" s="333"/>
      <c r="H2" s="333"/>
      <c r="I2" s="333"/>
      <c r="J2" s="333" t="s">
        <v>501</v>
      </c>
    </row>
    <row r="3" spans="2:10" s="334" customFormat="1" ht="24" customHeight="1">
      <c r="D3" s="337"/>
      <c r="H3" s="337"/>
      <c r="J3" s="834" t="str">
        <f>'はじめに（PC）'!D4&amp;""</f>
        <v/>
      </c>
    </row>
    <row r="4" spans="2:10" s="330" customFormat="1" ht="14.25" customHeight="1">
      <c r="B4" s="332"/>
      <c r="C4" s="332"/>
      <c r="D4" s="336"/>
      <c r="E4" s="332"/>
      <c r="F4" s="333"/>
      <c r="G4" s="332"/>
      <c r="H4" s="336"/>
      <c r="I4" s="332"/>
      <c r="J4" s="331"/>
    </row>
    <row r="5" spans="2:10">
      <c r="B5" s="325"/>
      <c r="C5" s="329"/>
      <c r="D5" s="328"/>
      <c r="E5" s="328"/>
      <c r="F5" s="328"/>
      <c r="G5" s="328"/>
      <c r="H5" s="328"/>
      <c r="I5" s="328"/>
      <c r="J5" s="327"/>
    </row>
    <row r="6" spans="2:10">
      <c r="B6" s="325"/>
      <c r="C6" s="326"/>
      <c r="J6" s="325"/>
    </row>
    <row r="7" spans="2:10">
      <c r="B7" s="325"/>
      <c r="C7" s="326"/>
      <c r="J7" s="325"/>
    </row>
    <row r="8" spans="2:10">
      <c r="B8" s="325"/>
      <c r="C8" s="326"/>
      <c r="J8" s="325"/>
    </row>
    <row r="9" spans="2:10">
      <c r="B9" s="325"/>
      <c r="C9" s="326"/>
      <c r="J9" s="325"/>
    </row>
    <row r="10" spans="2:10">
      <c r="B10" s="325"/>
      <c r="C10" s="326"/>
      <c r="J10" s="325"/>
    </row>
    <row r="11" spans="2:10">
      <c r="B11" s="325"/>
      <c r="C11" s="326"/>
      <c r="J11" s="325"/>
    </row>
    <row r="12" spans="2:10">
      <c r="B12" s="325"/>
      <c r="C12" s="326"/>
      <c r="J12" s="325"/>
    </row>
    <row r="13" spans="2:10">
      <c r="B13" s="325"/>
      <c r="C13" s="326"/>
      <c r="J13" s="325"/>
    </row>
    <row r="14" spans="2:10">
      <c r="B14" s="325"/>
      <c r="C14" s="326"/>
      <c r="J14" s="325"/>
    </row>
    <row r="15" spans="2:10">
      <c r="B15" s="325"/>
      <c r="C15" s="326"/>
      <c r="J15" s="325"/>
    </row>
    <row r="16" spans="2:10">
      <c r="B16" s="325"/>
      <c r="C16" s="326"/>
      <c r="J16" s="325"/>
    </row>
    <row r="17" spans="2:10">
      <c r="B17" s="325"/>
      <c r="C17" s="326"/>
      <c r="J17" s="325"/>
    </row>
    <row r="18" spans="2:10">
      <c r="B18" s="325"/>
      <c r="C18" s="326"/>
      <c r="J18" s="325"/>
    </row>
    <row r="19" spans="2:10">
      <c r="B19" s="325"/>
      <c r="C19" s="326"/>
      <c r="J19" s="325"/>
    </row>
    <row r="20" spans="2:10">
      <c r="B20" s="325"/>
      <c r="C20" s="326"/>
      <c r="J20" s="325"/>
    </row>
    <row r="21" spans="2:10">
      <c r="B21" s="325"/>
      <c r="C21" s="326"/>
      <c r="J21" s="325"/>
    </row>
    <row r="22" spans="2:10">
      <c r="B22" s="325"/>
      <c r="C22" s="326"/>
      <c r="J22" s="325"/>
    </row>
    <row r="23" spans="2:10">
      <c r="B23" s="325"/>
      <c r="C23" s="326"/>
      <c r="J23" s="325"/>
    </row>
    <row r="24" spans="2:10">
      <c r="B24" s="325"/>
      <c r="C24" s="326"/>
      <c r="J24" s="325"/>
    </row>
    <row r="25" spans="2:10">
      <c r="B25" s="325"/>
      <c r="C25" s="326"/>
      <c r="J25" s="325"/>
    </row>
    <row r="26" spans="2:10">
      <c r="B26" s="325"/>
      <c r="C26" s="326"/>
      <c r="J26" s="325"/>
    </row>
    <row r="27" spans="2:10">
      <c r="B27" s="325"/>
      <c r="C27" s="326"/>
      <c r="J27" s="325"/>
    </row>
    <row r="28" spans="2:10">
      <c r="B28" s="325"/>
      <c r="C28" s="326"/>
      <c r="J28" s="325"/>
    </row>
    <row r="29" spans="2:10">
      <c r="B29" s="325"/>
      <c r="C29" s="326"/>
      <c r="J29" s="325"/>
    </row>
    <row r="30" spans="2:10">
      <c r="B30" s="325"/>
      <c r="C30" s="326"/>
      <c r="J30" s="325"/>
    </row>
    <row r="31" spans="2:10">
      <c r="B31" s="325"/>
      <c r="C31" s="324"/>
      <c r="D31" s="323"/>
      <c r="E31" s="323"/>
      <c r="F31" s="323"/>
      <c r="G31" s="323"/>
      <c r="H31" s="323"/>
      <c r="I31" s="323"/>
      <c r="J31" s="322"/>
    </row>
    <row r="32" spans="2:10">
      <c r="C32" s="321" t="s">
        <v>511</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176</vt:i4>
      </vt:variant>
    </vt:vector>
  </HeadingPairs>
  <TitlesOfParts>
    <vt:vector size="201"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金銭出納簿（区分1のみ）</vt:lpstr>
      <vt:lpstr>金銭出納簿（区分2のみ）</vt:lpstr>
      <vt:lpstr>報告書 (金銭出納簿を分ける場合)</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'（別添）位置図'!A.■か□</vt:lpstr>
      <vt:lpstr>【市町村用】!A.■か□</vt:lpstr>
      <vt:lpstr>【取組番号早見表】!A.■か□</vt:lpstr>
      <vt:lpstr>【選択肢】!A.■か□</vt:lpstr>
      <vt:lpstr>'はじめに (手書き)'!A.■か□</vt:lpstr>
      <vt:lpstr>'はじめに（PC）'!A.■か□</vt:lpstr>
      <vt:lpstr>構成員一覧!A.■か□</vt:lpstr>
      <vt:lpstr>市町村コードH30.10.1!A.■か□</vt:lpstr>
      <vt:lpstr>A.■か□</vt:lpstr>
      <vt:lpstr>'（別添）位置図'!B.○か空白</vt:lpstr>
      <vt:lpstr>【市町村用】!B.○か空白</vt:lpstr>
      <vt:lpstr>【取組番号早見表】!B.○か空白</vt:lpstr>
      <vt:lpstr>【選択肢】!B.○か空白</vt:lpstr>
      <vt:lpstr>'はじめに (手書き)'!B.○か空白</vt:lpstr>
      <vt:lpstr>'はじめに（PC）'!B.○か空白</vt:lpstr>
      <vt:lpstr>構成員一覧!B.○か空白</vt:lpstr>
      <vt:lpstr>市町村コードH30.10.1!B.○か空白</vt:lpstr>
      <vt:lpstr>B.○か空白</vt:lpstr>
      <vt:lpstr>'（別添）位置図'!Ｃ1.計画欄</vt:lpstr>
      <vt:lpstr>【市町村用】!Ｃ1.計画欄</vt:lpstr>
      <vt:lpstr>【取組番号早見表】!Ｃ1.計画欄</vt:lpstr>
      <vt:lpstr>【選択肢】!Ｃ1.計画欄</vt:lpstr>
      <vt:lpstr>'はじめに (手書き)'!Ｃ1.計画欄</vt:lpstr>
      <vt:lpstr>'はじめに（PC）'!Ｃ1.計画欄</vt:lpstr>
      <vt:lpstr>構成員一覧!Ｃ1.計画欄</vt:lpstr>
      <vt:lpstr>市町村コードH30.10.1!Ｃ1.計画欄</vt:lpstr>
      <vt:lpstr>'別記3-1(３)'!Ｃ1.計画欄</vt:lpstr>
      <vt:lpstr>Ｃ1.計画欄</vt:lpstr>
      <vt:lpstr>'（別添）位置図'!Ｃ2.実施欄</vt:lpstr>
      <vt:lpstr>【市町村用】!Ｃ2.実施欄</vt:lpstr>
      <vt:lpstr>【取組番号早見表】!Ｃ2.実施欄</vt:lpstr>
      <vt:lpstr>【選択肢】!Ｃ2.実施欄</vt:lpstr>
      <vt:lpstr>'はじめに (手書き)'!Ｃ2.実施欄</vt:lpstr>
      <vt:lpstr>'はじめに（PC）'!Ｃ2.実施欄</vt:lpstr>
      <vt:lpstr>構成員一覧!Ｃ2.実施欄</vt:lpstr>
      <vt:lpstr>市町村コードH30.10.1!Ｃ2.実施欄</vt:lpstr>
      <vt:lpstr>'別記3-1(1)'!Ｃ2.実施欄</vt:lpstr>
      <vt:lpstr>'別記3-1(３)'!Ｃ2.実施欄</vt:lpstr>
      <vt:lpstr>Ｃ2.実施欄</vt:lpstr>
      <vt:lpstr>'（別添）位置図'!D.農村環境保全活動のテーマ</vt:lpstr>
      <vt:lpstr>【市町村用】!D.農村環境保全活動のテーマ</vt:lpstr>
      <vt:lpstr>【取組番号早見表】!D.農村環境保全活動のテーマ</vt:lpstr>
      <vt:lpstr>【選択肢】!D.農村環境保全活動のテーマ</vt:lpstr>
      <vt:lpstr>'はじめに (手書き)'!D.農村環境保全活動のテーマ</vt:lpstr>
      <vt:lpstr>'はじめに（PC）'!D.農村環境保全活動のテーマ</vt:lpstr>
      <vt:lpstr>構成員一覧!D.農村環境保全活動のテーマ</vt:lpstr>
      <vt:lpstr>市町村コードH30.10.1!D.農村環境保全活動のテーマ</vt:lpstr>
      <vt:lpstr>D.農村環境保全活動のテーマ</vt:lpstr>
      <vt:lpstr>'（別添）位置図'!E.高度な保全活動</vt:lpstr>
      <vt:lpstr>【市町村用】!E.高度な保全活動</vt:lpstr>
      <vt:lpstr>【取組番号早見表】!E.高度な保全活動</vt:lpstr>
      <vt:lpstr>【選択肢】!E.高度な保全活動</vt:lpstr>
      <vt:lpstr>'はじめに (手書き)'!E.高度な保全活動</vt:lpstr>
      <vt:lpstr>'はじめに（PC）'!E.高度な保全活動</vt:lpstr>
      <vt:lpstr>構成員一覧!E.高度な保全活動</vt:lpstr>
      <vt:lpstr>市町村コードH30.10.1!E.高度な保全活動</vt:lpstr>
      <vt:lpstr>E.高度な保全活動</vt:lpstr>
      <vt:lpstr>'（別添）位置図'!F.施設</vt:lpstr>
      <vt:lpstr>【市町村用】!F.施設</vt:lpstr>
      <vt:lpstr>【取組番号早見表】!F.施設</vt:lpstr>
      <vt:lpstr>【選択肢】!F.施設</vt:lpstr>
      <vt:lpstr>'はじめに (手書き)'!F.施設</vt:lpstr>
      <vt:lpstr>'はじめに（PC）'!F.施設</vt:lpstr>
      <vt:lpstr>構成員一覧!F.施設</vt:lpstr>
      <vt:lpstr>市町村コードH30.10.1!F.施設</vt:lpstr>
      <vt:lpstr>F.施設</vt:lpstr>
      <vt:lpstr>'（別添）位置図'!G.単位</vt:lpstr>
      <vt:lpstr>【市町村用】!G.単位</vt:lpstr>
      <vt:lpstr>【取組番号早見表】!G.単位</vt:lpstr>
      <vt:lpstr>【選択肢】!G.単位</vt:lpstr>
      <vt:lpstr>'はじめに (手書き)'!G.単位</vt:lpstr>
      <vt:lpstr>'はじめに（PC）'!G.単位</vt:lpstr>
      <vt:lpstr>構成員一覧!G.単位</vt:lpstr>
      <vt:lpstr>市町村コードH30.10.1!G.単位</vt:lpstr>
      <vt:lpstr>G.単位</vt:lpstr>
      <vt:lpstr>'（別添）位置図'!H1.構成員一覧の分類_農業者</vt:lpstr>
      <vt:lpstr>【市町村用】!H1.構成員一覧の分類_農業者</vt:lpstr>
      <vt:lpstr>【取組番号早見表】!H1.構成員一覧の分類_農業者</vt:lpstr>
      <vt:lpstr>【選択肢】!H1.構成員一覧の分類_農業者</vt:lpstr>
      <vt:lpstr>'はじめに (手書き)'!H1.構成員一覧の分類_農業者</vt:lpstr>
      <vt:lpstr>'はじめに（PC）'!H1.構成員一覧の分類_農業者</vt:lpstr>
      <vt:lpstr>構成員一覧!H1.構成員一覧の分類_農業者</vt:lpstr>
      <vt:lpstr>市町村コードH30.10.1!H1.構成員一覧の分類_農業者</vt:lpstr>
      <vt:lpstr>H1.構成員一覧の分類_農業者</vt:lpstr>
      <vt:lpstr>'（別添）位置図'!H2.構成員一覧の分類_農業者以外個人</vt:lpstr>
      <vt:lpstr>【市町村用】!H2.構成員一覧の分類_農業者以外個人</vt:lpstr>
      <vt:lpstr>【取組番号早見表】!H2.構成員一覧の分類_農業者以外個人</vt:lpstr>
      <vt:lpstr>'はじめに (手書き)'!H2.構成員一覧の分類_農業者以外個人</vt:lpstr>
      <vt:lpstr>'はじめに（PC）'!H2.構成員一覧の分類_農業者以外個人</vt:lpstr>
      <vt:lpstr>構成員一覧!H2.構成員一覧の分類_農業者以外個人</vt:lpstr>
      <vt:lpstr>市町村コードH30.10.1!H2.構成員一覧の分類_農業者以外個人</vt:lpstr>
      <vt:lpstr>H2.構成員一覧の分類_農業者以外個人</vt:lpstr>
      <vt:lpstr>'（別添）位置図'!H2.構成員一覧の分類_農業者以外団体</vt:lpstr>
      <vt:lpstr>H2.構成員一覧の分類_農業者以外団体</vt:lpstr>
      <vt:lpstr>'（別添）位置図'!H3.構成員一覧の分類_農業者以外団体</vt:lpstr>
      <vt:lpstr>【市町村用】!H3.構成員一覧の分類_農業者以外団体</vt:lpstr>
      <vt:lpstr>【取組番号早見表】!H3.構成員一覧の分類_農業者以外団体</vt:lpstr>
      <vt:lpstr>'はじめに (手書き)'!H3.構成員一覧の分類_農業者以外団体</vt:lpstr>
      <vt:lpstr>'はじめに（PC）'!H3.構成員一覧の分類_農業者以外団体</vt:lpstr>
      <vt:lpstr>構成員一覧!H3.構成員一覧の分類_農業者以外団体</vt:lpstr>
      <vt:lpstr>市町村コードH30.10.1!H3.構成員一覧の分類_農業者以外団体</vt:lpstr>
      <vt:lpstr>H3.構成員一覧の分類_農業者以外団体</vt:lpstr>
      <vt:lpstr>I</vt:lpstr>
      <vt:lpstr>'（別添）位置図'!Ｉ.金銭出納簿の区分</vt:lpstr>
      <vt:lpstr>【市町村用】!Ｉ.金銭出納簿の区分</vt:lpstr>
      <vt:lpstr>【取組番号早見表】!Ｉ.金銭出納簿の区分</vt:lpstr>
      <vt:lpstr>【選択肢】!Ｉ.金銭出納簿の区分</vt:lpstr>
      <vt:lpstr>'はじめに (手書き)'!Ｉ.金銭出納簿の区分</vt:lpstr>
      <vt:lpstr>'はじめに（PC）'!Ｉ.金銭出納簿の区分</vt:lpstr>
      <vt:lpstr>構成員一覧!Ｉ.金銭出納簿の区分</vt:lpstr>
      <vt:lpstr>市町村コードH30.10.1!Ｉ.金銭出納簿の区分</vt:lpstr>
      <vt:lpstr>Ｉ.金銭出納簿の区分</vt:lpstr>
      <vt:lpstr>J</vt:lpstr>
      <vt:lpstr>'（別添）位置図'!Ｊ.金銭出納簿の収支の分類</vt:lpstr>
      <vt:lpstr>【市町村用】!Ｊ.金銭出納簿の収支の分類</vt:lpstr>
      <vt:lpstr>【取組番号早見表】!Ｊ.金銭出納簿の収支の分類</vt:lpstr>
      <vt:lpstr>【選択肢】!Ｊ.金銭出納簿の収支の分類</vt:lpstr>
      <vt:lpstr>'はじめに (手書き)'!Ｊ.金銭出納簿の収支の分類</vt:lpstr>
      <vt:lpstr>'はじめに（PC）'!Ｊ.金銭出納簿の収支の分類</vt:lpstr>
      <vt:lpstr>構成員一覧!Ｊ.金銭出納簿の収支の分類</vt:lpstr>
      <vt:lpstr>市町村コードH30.10.1!Ｊ.金銭出納簿の収支の分類</vt:lpstr>
      <vt:lpstr>Ｊ.金銭出納簿の収支の分類</vt:lpstr>
      <vt:lpstr>'（別添）位置図'!K.農村環境保全活動</vt:lpstr>
      <vt:lpstr>【市町村用】!K.農村環境保全活動</vt:lpstr>
      <vt:lpstr>【取組番号早見表】!K.農村環境保全活動</vt:lpstr>
      <vt:lpstr>【選択肢】!K.農村環境保全活動</vt:lpstr>
      <vt:lpstr>'はじめに (手書き)'!K.農村環境保全活動</vt:lpstr>
      <vt:lpstr>'はじめに（PC）'!K.農村環境保全活動</vt:lpstr>
      <vt:lpstr>構成員一覧!K.農村環境保全活動</vt:lpstr>
      <vt:lpstr>市町村コードH30.10.1!K.農村環境保全活動</vt:lpstr>
      <vt:lpstr>K.農村環境保全活動</vt:lpstr>
      <vt:lpstr>'（別添）位置図'!L.増進活動</vt:lpstr>
      <vt:lpstr>【市町村用】!L.増進活動</vt:lpstr>
      <vt:lpstr>【取組番号早見表】!L.増進活動</vt:lpstr>
      <vt:lpstr>【選択肢】!L.増進活動</vt:lpstr>
      <vt:lpstr>'はじめに (手書き)'!L.増進活動</vt:lpstr>
      <vt:lpstr>'はじめに（PC）'!L.増進活動</vt:lpstr>
      <vt:lpstr>構成員一覧!L.増進活動</vt:lpstr>
      <vt:lpstr>市町村コードH30.10.1!L.増進活動</vt:lpstr>
      <vt:lpstr>L.増進活動</vt:lpstr>
      <vt:lpstr>'（別添）位置図'!M.長寿命化</vt:lpstr>
      <vt:lpstr>【市町村用】!M.長寿命化</vt:lpstr>
      <vt:lpstr>【取組番号早見表】!M.長寿命化</vt:lpstr>
      <vt:lpstr>【選択肢】!M.長寿命化</vt:lpstr>
      <vt:lpstr>'はじめに (手書き)'!M.長寿命化</vt:lpstr>
      <vt:lpstr>'はじめに（PC）'!M.長寿命化</vt:lpstr>
      <vt:lpstr>構成員一覧!M.長寿命化</vt:lpstr>
      <vt:lpstr>市町村コードH30.10.1!M.長寿命化</vt:lpstr>
      <vt:lpstr>'別記3-1(４)'!M.長寿命化</vt:lpstr>
      <vt:lpstr>M.長寿命化</vt:lpstr>
      <vt:lpstr>'（別添）位置図'!Print_Area</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'金銭出納簿（区分1のみ）'!Print_Area</vt:lpstr>
      <vt:lpstr>'金銭出納簿（区分2のみ）'!Print_Area</vt:lpstr>
      <vt:lpstr>工事確認書!Print_Area</vt:lpstr>
      <vt:lpstr>構成員一覧!Print_Area</vt:lpstr>
      <vt:lpstr>市町村コードH30.10.1!Print_Area</vt:lpstr>
      <vt:lpstr>長寿命化整備計画!Print_Area</vt:lpstr>
      <vt:lpstr>'別記3-1(1)'!Print_Area</vt:lpstr>
      <vt:lpstr>'別記3-1(３)'!Print_Area</vt:lpstr>
      <vt:lpstr>'別記3-1(４)'!Print_Area</vt:lpstr>
      <vt:lpstr>'報告書 (金銭出納簿を分ける場合)'!Print_Area</vt:lpstr>
      <vt:lpstr>'報告書（別紙）'!Print_Area</vt:lpstr>
      <vt:lpstr>'様式第1-1号'!Print_Area</vt:lpstr>
      <vt:lpstr>'様式第1-2号'!Print_Area</vt:lpstr>
      <vt:lpstr>'様式第1-3号'!Print_Area</vt:lpstr>
      <vt:lpstr>'活動記録 '!Print_Titles</vt:lpstr>
      <vt:lpstr>'金銭出納簿（区分1のみ）'!Print_Titles</vt:lpstr>
      <vt:lpstr>'金銭出納簿（区分2のみ）'!Print_Titles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waki</cp:lastModifiedBy>
  <cp:lastPrinted>2022-05-20T06:27:31Z</cp:lastPrinted>
  <dcterms:created xsi:type="dcterms:W3CDTF">2019-03-11T06:52:41Z</dcterms:created>
  <dcterms:modified xsi:type="dcterms:W3CDTF">2022-06-27T04:12:44Z</dcterms:modified>
</cp:coreProperties>
</file>